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FP_Guest\Desktop\RFA\"/>
    </mc:Choice>
  </mc:AlternateContent>
  <bookViews>
    <workbookView xWindow="0" yWindow="0" windowWidth="19200" windowHeight="7050" activeTab="1"/>
  </bookViews>
  <sheets>
    <sheet name="Beneficiary Numbers" sheetId="1" r:id="rId1"/>
    <sheet name="Transfer Months &amp; Ration Calcu " sheetId="2" r:id="rId2"/>
    <sheet name="Transfer Schedule " sheetId="3" r:id="rId3"/>
    <sheet name="Transfer Months bar graph  " sheetId="4" r:id="rId4"/>
    <sheet name="Pipeline &amp; CF tonnages" sheetId="5" r:id="rId5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5" l="1"/>
  <c r="E27" i="5"/>
  <c r="D27" i="5"/>
  <c r="C27" i="5"/>
  <c r="F19" i="5"/>
  <c r="E19" i="5"/>
  <c r="D18" i="5"/>
  <c r="D17" i="5"/>
  <c r="C17" i="5"/>
  <c r="G17" i="5"/>
  <c r="B25" i="5"/>
  <c r="D16" i="5"/>
  <c r="D19" i="5"/>
  <c r="C16" i="5"/>
  <c r="G10" i="5"/>
  <c r="F10" i="5"/>
  <c r="C18" i="5"/>
  <c r="G18" i="5"/>
  <c r="B26" i="5"/>
  <c r="E10" i="5"/>
  <c r="D10" i="5"/>
  <c r="G9" i="5"/>
  <c r="G8" i="5"/>
  <c r="H25" i="3"/>
  <c r="G25" i="3"/>
  <c r="F25" i="3"/>
  <c r="E25" i="3"/>
  <c r="D25" i="3"/>
  <c r="C25" i="3"/>
  <c r="I24" i="3"/>
  <c r="I23" i="3"/>
  <c r="I22" i="3"/>
  <c r="I25" i="3"/>
  <c r="E21" i="3"/>
  <c r="D21" i="3"/>
  <c r="C21" i="3"/>
  <c r="I20" i="3"/>
  <c r="H20" i="3"/>
  <c r="F20" i="3"/>
  <c r="E20" i="3"/>
  <c r="D20" i="3"/>
  <c r="F15" i="3"/>
  <c r="E15" i="3"/>
  <c r="D15" i="3"/>
  <c r="C15" i="3"/>
  <c r="B15" i="3"/>
  <c r="G20" i="3"/>
  <c r="G14" i="3"/>
  <c r="G13" i="3"/>
  <c r="G12" i="3"/>
  <c r="G11" i="3"/>
  <c r="G10" i="3"/>
  <c r="G9" i="3"/>
  <c r="G8" i="3"/>
  <c r="G15" i="3"/>
  <c r="F21" i="2"/>
  <c r="E21" i="2"/>
  <c r="D21" i="2"/>
  <c r="C21" i="2"/>
  <c r="B21" i="2"/>
  <c r="E20" i="2"/>
  <c r="C20" i="2"/>
  <c r="M20" i="2"/>
  <c r="Q20" i="2"/>
  <c r="B20" i="2"/>
  <c r="M19" i="2"/>
  <c r="Q19" i="2"/>
  <c r="G19" i="2"/>
  <c r="M18" i="2"/>
  <c r="Q18" i="2"/>
  <c r="G18" i="2"/>
  <c r="Q17" i="2"/>
  <c r="M17" i="2"/>
  <c r="G17" i="2"/>
  <c r="G20" i="2"/>
  <c r="M16" i="2"/>
  <c r="Q16" i="2"/>
  <c r="G16" i="2"/>
  <c r="B16" i="2"/>
  <c r="P15" i="2"/>
  <c r="O15" i="2"/>
  <c r="N15" i="2"/>
  <c r="M15" i="2"/>
  <c r="L15" i="2"/>
  <c r="Q15" i="2"/>
  <c r="K15" i="2"/>
  <c r="G15" i="2"/>
  <c r="P14" i="2"/>
  <c r="O14" i="2"/>
  <c r="N14" i="2"/>
  <c r="M14" i="2"/>
  <c r="L14" i="2"/>
  <c r="Q14" i="2"/>
  <c r="K14" i="2"/>
  <c r="G14" i="2"/>
  <c r="P13" i="2"/>
  <c r="O13" i="2"/>
  <c r="N13" i="2"/>
  <c r="M13" i="2"/>
  <c r="L13" i="2"/>
  <c r="Q13" i="2"/>
  <c r="K13" i="2"/>
  <c r="G13" i="2"/>
  <c r="P12" i="2"/>
  <c r="O12" i="2"/>
  <c r="N12" i="2"/>
  <c r="M12" i="2"/>
  <c r="L12" i="2"/>
  <c r="Q12" i="2"/>
  <c r="K12" i="2"/>
  <c r="G12" i="2"/>
  <c r="P11" i="2"/>
  <c r="O11" i="2"/>
  <c r="N11" i="2"/>
  <c r="M11" i="2"/>
  <c r="L11" i="2"/>
  <c r="Q11" i="2"/>
  <c r="K11" i="2"/>
  <c r="G11" i="2"/>
  <c r="P10" i="2"/>
  <c r="O10" i="2"/>
  <c r="N10" i="2"/>
  <c r="M10" i="2"/>
  <c r="L10" i="2"/>
  <c r="Q10" i="2"/>
  <c r="K10" i="2"/>
  <c r="G10" i="2"/>
  <c r="P9" i="2"/>
  <c r="P21" i="2"/>
  <c r="O9" i="2"/>
  <c r="O21" i="2"/>
  <c r="N9" i="2"/>
  <c r="N21" i="2"/>
  <c r="M9" i="2"/>
  <c r="M21" i="2"/>
  <c r="L9" i="2"/>
  <c r="Q9" i="2"/>
  <c r="Q21" i="2"/>
  <c r="K9" i="2"/>
  <c r="K21" i="2"/>
  <c r="G9" i="2"/>
  <c r="G21" i="2"/>
  <c r="F19" i="1"/>
  <c r="E19" i="1"/>
  <c r="D19" i="1"/>
  <c r="C19" i="1"/>
  <c r="B19" i="1"/>
  <c r="F18" i="1"/>
  <c r="E18" i="1"/>
  <c r="C18" i="1"/>
  <c r="H18" i="1"/>
  <c r="B18" i="1"/>
  <c r="H17" i="1"/>
  <c r="G17" i="1"/>
  <c r="F17" i="1"/>
  <c r="H16" i="1"/>
  <c r="F16" i="1"/>
  <c r="G16" i="1"/>
  <c r="H15" i="1"/>
  <c r="F15" i="1"/>
  <c r="G15" i="1"/>
  <c r="G18" i="1"/>
  <c r="H14" i="1"/>
  <c r="B14" i="1"/>
  <c r="F14" i="1"/>
  <c r="G13" i="1"/>
  <c r="F13" i="1"/>
  <c r="F12" i="1"/>
  <c r="G12" i="1"/>
  <c r="G11" i="1"/>
  <c r="F11" i="1"/>
  <c r="F10" i="1"/>
  <c r="G10" i="1"/>
  <c r="G9" i="1"/>
  <c r="F9" i="1"/>
  <c r="F8" i="1"/>
  <c r="G8" i="1"/>
  <c r="G7" i="1"/>
  <c r="G19" i="1"/>
  <c r="F7" i="1"/>
  <c r="Q22" i="2"/>
  <c r="Q23" i="2"/>
  <c r="C19" i="5"/>
  <c r="G19" i="5"/>
  <c r="G14" i="1"/>
  <c r="G16" i="5"/>
  <c r="B24" i="5"/>
  <c r="B27" i="5"/>
  <c r="L21" i="2"/>
  <c r="Q26" i="2"/>
  <c r="Q25" i="2"/>
  <c r="Q24" i="2"/>
</calcChain>
</file>

<file path=xl/sharedStrings.xml><?xml version="1.0" encoding="utf-8"?>
<sst xmlns="http://schemas.openxmlformats.org/spreadsheetml/2006/main" count="177" uniqueCount="104">
  <si>
    <t>Program Beneficiary and Resource Estimation Chart</t>
  </si>
  <si>
    <t xml:space="preserve">Table 3: Transfer Schedule </t>
  </si>
  <si>
    <t>Woreda</t>
  </si>
  <si>
    <t>Total Beneficiaries including 5 % cont</t>
  </si>
  <si>
    <t>Woredas</t>
  </si>
  <si>
    <t>Food Transfer Months</t>
  </si>
  <si>
    <t xml:space="preserve">Food Requirement </t>
  </si>
  <si>
    <t>Base PSNP Beneficiaries</t>
  </si>
  <si>
    <t>PSNP Beneficiaries</t>
  </si>
  <si>
    <t>Non PSNP/ 5% woreda contingency Benef.</t>
  </si>
  <si>
    <t>Total Beneficiaries (PW+TDS+PDS)</t>
  </si>
  <si>
    <t>Woreda base Beneficiaries</t>
  </si>
  <si>
    <t>Non PSNP/ Cont.</t>
  </si>
  <si>
    <t>Total Beneficiaries</t>
  </si>
  <si>
    <t>Total</t>
  </si>
  <si>
    <t xml:space="preserve">Transfer Months </t>
  </si>
  <si>
    <t>Ration calculator (PW-TDS)</t>
  </si>
  <si>
    <t>Ration calculator(PDS)</t>
  </si>
  <si>
    <t>Total food requirement in MT</t>
  </si>
  <si>
    <t>Number of food and Cash Months</t>
  </si>
  <si>
    <t>Labor Providing (PW)</t>
  </si>
  <si>
    <t>Labor Providing-PWs</t>
  </si>
  <si>
    <t>Direct Support(TDS)</t>
  </si>
  <si>
    <t>Direct Support(PDS)</t>
  </si>
  <si>
    <t>Cash</t>
  </si>
  <si>
    <t>Direct Support-TDS</t>
  </si>
  <si>
    <t>Direct Support - PDS</t>
  </si>
  <si>
    <t>PW-TDS Food Months</t>
  </si>
  <si>
    <t>PDS Food Months</t>
  </si>
  <si>
    <t>Wheat       15kg/ per person per month in MT</t>
  </si>
  <si>
    <t>Pulses 1.5 KG/ person per month, in MT</t>
  </si>
  <si>
    <t>V.oil 0. 45 KG/ person per month, in MT</t>
  </si>
  <si>
    <t>Wheat       15kg/M</t>
  </si>
  <si>
    <t>Pulses 1.5 KG/M</t>
  </si>
  <si>
    <t>V.oil 0.45 KG/M</t>
  </si>
  <si>
    <t>January</t>
  </si>
  <si>
    <t>February</t>
  </si>
  <si>
    <t xml:space="preserve">Mrach </t>
  </si>
  <si>
    <t>April</t>
  </si>
  <si>
    <t>May</t>
  </si>
  <si>
    <t>June</t>
  </si>
  <si>
    <t>Food</t>
  </si>
  <si>
    <t xml:space="preserve">Expansion woredas </t>
  </si>
  <si>
    <t>Sahila</t>
  </si>
  <si>
    <t>Ziquala</t>
  </si>
  <si>
    <t>Meket</t>
  </si>
  <si>
    <t xml:space="preserve">Ex. Woredas Total </t>
  </si>
  <si>
    <t xml:space="preserve">Expansion Woredas Total </t>
  </si>
  <si>
    <t>NB: Assistance duration for PDS beneficiaries is six months.</t>
  </si>
  <si>
    <t xml:space="preserve">Food and Cash Distribution Schedule </t>
  </si>
  <si>
    <t xml:space="preserve">5% Woreda Contingency </t>
  </si>
  <si>
    <t>Grand Total</t>
  </si>
  <si>
    <t xml:space="preserve">Januar </t>
  </si>
  <si>
    <t xml:space="preserve">February </t>
  </si>
  <si>
    <t>March</t>
  </si>
  <si>
    <t xml:space="preserve">Total </t>
  </si>
  <si>
    <t xml:space="preserve">Wheat </t>
  </si>
  <si>
    <t xml:space="preserve">Food Beneficiaries </t>
  </si>
  <si>
    <t>Pulses</t>
  </si>
  <si>
    <t xml:space="preserve">oil </t>
  </si>
  <si>
    <t xml:space="preserve">Cash Beneficiaries </t>
  </si>
  <si>
    <t>Commodity Types</t>
  </si>
  <si>
    <t>Wheat-MT</t>
  </si>
  <si>
    <t>Pulses-MT</t>
  </si>
  <si>
    <t>V.oil</t>
  </si>
  <si>
    <t>Commodity in MT</t>
  </si>
  <si>
    <t xml:space="preserve">Table 4: Commodity Pipeline and Call Forward Tonnages </t>
  </si>
  <si>
    <t>Description</t>
  </si>
  <si>
    <t>Wheat in MT</t>
  </si>
  <si>
    <t>Pulses in MT</t>
  </si>
  <si>
    <t>V. Oil in MT</t>
  </si>
  <si>
    <t>Total  commodity in MT</t>
  </si>
  <si>
    <t xml:space="preserve">New Request for yr3-Callforward amount </t>
  </si>
  <si>
    <t>Commodity Type</t>
  </si>
  <si>
    <t xml:space="preserve">Required Food </t>
  </si>
  <si>
    <t>Carry over balance</t>
  </si>
  <si>
    <t>Food Required by PDPs</t>
  </si>
  <si>
    <t xml:space="preserve">Total to be called forward </t>
  </si>
  <si>
    <t>Destination 1</t>
  </si>
  <si>
    <t>Destination 2</t>
  </si>
  <si>
    <t>Wheat</t>
  </si>
  <si>
    <t>V. Oil</t>
  </si>
  <si>
    <t xml:space="preserve">Table 6: Call forward tonnages by Primary Distribution Centers and Shipment </t>
  </si>
  <si>
    <t xml:space="preserve">Call Forward Tonnages  </t>
  </si>
  <si>
    <t>1st Shipment</t>
  </si>
  <si>
    <t>2nd Shipment</t>
  </si>
  <si>
    <t>Pulse</t>
  </si>
  <si>
    <t>Oil</t>
  </si>
  <si>
    <t>Warehouse Capacity</t>
  </si>
  <si>
    <t xml:space="preserve">Table 4: Transfer Schedule </t>
  </si>
  <si>
    <t>Note: Destination 1</t>
  </si>
  <si>
    <t>NAME</t>
  </si>
  <si>
    <t xml:space="preserve">          Destination 2</t>
  </si>
  <si>
    <t>Partner Name:</t>
  </si>
  <si>
    <t>Pipeline &amp; Call Forward tonnages</t>
  </si>
  <si>
    <t>Transfer Months Bar Graph</t>
  </si>
  <si>
    <t xml:space="preserve">Transfer Schedule </t>
  </si>
  <si>
    <t>Transfer Months &amp; Ration Calculations</t>
  </si>
  <si>
    <t>Development Food Assistance Activity, Year 1</t>
  </si>
  <si>
    <t>Table 2: Transfer Months, Ration Sizes and Total Food Requirment for FYXX</t>
  </si>
  <si>
    <t xml:space="preserve">Table 1: FY XX Beneficiaries:-PWs, PDS and Contingency, all woredas </t>
  </si>
  <si>
    <t>Table 5: Commodity Allocation by Primary Distribution Centers, FY xx</t>
  </si>
  <si>
    <t>Annual Requirement for year X</t>
  </si>
  <si>
    <t>DFSA year X carry over from Fyxx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</si>
</sst>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rgb="FF000000"/>
      <name val="Calibri"/>
    </font>
    <font>
      <b/>
      <sz val="16"/>
      <color rgb="FF000000"/>
      <name val="Times New Roman"/>
    </font>
    <font>
      <sz val="12"/>
      <color rgb="FF000000"/>
      <name val="Times New Roman"/>
    </font>
    <font>
      <sz val="16"/>
      <color rgb="FF000000"/>
      <name val="Times New Roman"/>
    </font>
    <font>
      <sz val="14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Times New Roman"/>
    </font>
    <font>
      <b/>
      <i/>
      <sz val="14"/>
      <color rgb="FF000000"/>
      <name val="Times New Roman"/>
    </font>
    <font>
      <b/>
      <sz val="11"/>
      <color rgb="FF000000"/>
      <name val="Times New Roman"/>
    </font>
    <font>
      <sz val="11"/>
      <name val="Calibri"/>
    </font>
    <font>
      <sz val="11"/>
      <color rgb="FF000000"/>
      <name val="Times New Roman"/>
    </font>
    <font>
      <b/>
      <i/>
      <sz val="12"/>
      <color rgb="FF000000"/>
      <name val="Times New Roman"/>
    </font>
    <font>
      <b/>
      <i/>
      <sz val="12"/>
      <color rgb="FF000000"/>
      <name val="Calibri"/>
    </font>
    <font>
      <i/>
      <sz val="12"/>
      <color rgb="FF000000"/>
      <name val="Calibri"/>
    </font>
    <font>
      <b/>
      <sz val="12"/>
      <color rgb="FF000000"/>
      <name val="Calibri"/>
    </font>
    <font>
      <i/>
      <sz val="12"/>
      <color rgb="FF000000"/>
      <name val="Times New Roman"/>
    </font>
    <font>
      <sz val="12"/>
      <color rgb="FF0000CC"/>
      <name val="Times New Roman"/>
    </font>
    <font>
      <sz val="12"/>
      <name val="Times New Roman"/>
    </font>
    <font>
      <sz val="12"/>
      <color rgb="FFFF0000"/>
      <name val="Times New Roman"/>
    </font>
    <font>
      <i/>
      <sz val="16"/>
      <color rgb="FF000000"/>
      <name val="Times New Roman"/>
      <family val="1"/>
    </font>
    <font>
      <b/>
      <sz val="16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DDD9C3"/>
        <bgColor rgb="FFDDD9C3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B6DDE8"/>
        <bgColor rgb="FFB6DDE8"/>
      </patternFill>
    </fill>
    <fill>
      <patternFill patternType="solid">
        <fgColor rgb="FF92D050"/>
        <bgColor rgb="FF92D050"/>
      </patternFill>
    </fill>
    <fill>
      <patternFill patternType="solid">
        <fgColor rgb="FFDAEEF3"/>
        <bgColor rgb="FFDAEEF3"/>
      </patternFill>
    </fill>
  </fills>
  <borders count="11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2" fillId="2" borderId="1" xfId="0" applyFont="1" applyFill="1" applyBorder="1"/>
    <xf numFmtId="0" fontId="5" fillId="0" borderId="0" xfId="0" applyFont="1"/>
    <xf numFmtId="0" fontId="7" fillId="0" borderId="0" xfId="0" applyFont="1"/>
    <xf numFmtId="0" fontId="5" fillId="5" borderId="1" xfId="0" applyFont="1" applyFill="1" applyBorder="1"/>
    <xf numFmtId="0" fontId="2" fillId="5" borderId="1" xfId="0" applyFont="1" applyFill="1" applyBorder="1"/>
    <xf numFmtId="0" fontId="10" fillId="0" borderId="0" xfId="0" applyFont="1"/>
    <xf numFmtId="0" fontId="5" fillId="4" borderId="14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2" fillId="0" borderId="20" xfId="0" applyFont="1" applyBorder="1"/>
    <xf numFmtId="164" fontId="10" fillId="0" borderId="14" xfId="0" applyNumberFormat="1" applyFont="1" applyBorder="1"/>
    <xf numFmtId="0" fontId="10" fillId="0" borderId="22" xfId="0" applyFont="1" applyBorder="1"/>
    <xf numFmtId="164" fontId="10" fillId="0" borderId="13" xfId="0" applyNumberFormat="1" applyFont="1" applyBorder="1"/>
    <xf numFmtId="0" fontId="2" fillId="0" borderId="14" xfId="0" applyFont="1" applyBorder="1" applyAlignment="1">
      <alignment wrapText="1"/>
    </xf>
    <xf numFmtId="0" fontId="5" fillId="4" borderId="24" xfId="0" applyFont="1" applyFill="1" applyBorder="1" applyAlignment="1">
      <alignment horizontal="center" wrapText="1"/>
    </xf>
    <xf numFmtId="164" fontId="2" fillId="0" borderId="14" xfId="0" applyNumberFormat="1" applyFont="1" applyBorder="1"/>
    <xf numFmtId="0" fontId="2" fillId="0" borderId="14" xfId="0" applyFont="1" applyBorder="1"/>
    <xf numFmtId="164" fontId="10" fillId="0" borderId="18" xfId="0" applyNumberFormat="1" applyFont="1" applyBorder="1"/>
    <xf numFmtId="43" fontId="2" fillId="0" borderId="14" xfId="0" applyNumberFormat="1" applyFont="1" applyBorder="1"/>
    <xf numFmtId="43" fontId="10" fillId="0" borderId="0" xfId="0" applyNumberFormat="1" applyFont="1"/>
    <xf numFmtId="0" fontId="5" fillId="4" borderId="26" xfId="0" applyFont="1" applyFill="1" applyBorder="1" applyAlignment="1">
      <alignment horizontal="center" wrapText="1"/>
    </xf>
    <xf numFmtId="164" fontId="10" fillId="0" borderId="0" xfId="0" applyNumberFormat="1" applyFont="1"/>
    <xf numFmtId="0" fontId="5" fillId="4" borderId="27" xfId="0" applyFont="1" applyFill="1" applyBorder="1" applyAlignment="1">
      <alignment horizontal="center" wrapText="1"/>
    </xf>
    <xf numFmtId="43" fontId="2" fillId="0" borderId="28" xfId="0" applyNumberFormat="1" applyFont="1" applyBorder="1"/>
    <xf numFmtId="0" fontId="10" fillId="0" borderId="29" xfId="0" applyFont="1" applyBorder="1"/>
    <xf numFmtId="43" fontId="2" fillId="0" borderId="0" xfId="0" applyNumberFormat="1" applyFont="1"/>
    <xf numFmtId="164" fontId="2" fillId="0" borderId="14" xfId="0" applyNumberFormat="1" applyFont="1" applyBorder="1" applyAlignment="1">
      <alignment wrapText="1"/>
    </xf>
    <xf numFmtId="164" fontId="10" fillId="0" borderId="30" xfId="0" applyNumberFormat="1" applyFont="1" applyBorder="1"/>
    <xf numFmtId="0" fontId="2" fillId="5" borderId="31" xfId="0" applyFont="1" applyFill="1" applyBorder="1"/>
    <xf numFmtId="0" fontId="10" fillId="0" borderId="32" xfId="0" applyFont="1" applyBorder="1"/>
    <xf numFmtId="0" fontId="2" fillId="7" borderId="31" xfId="0" applyFont="1" applyFill="1" applyBorder="1"/>
    <xf numFmtId="164" fontId="10" fillId="0" borderId="33" xfId="0" applyNumberFormat="1" applyFont="1" applyBorder="1"/>
    <xf numFmtId="0" fontId="2" fillId="7" borderId="34" xfId="0" applyFont="1" applyFill="1" applyBorder="1"/>
    <xf numFmtId="164" fontId="2" fillId="0" borderId="0" xfId="0" applyNumberFormat="1" applyFont="1"/>
    <xf numFmtId="43" fontId="5" fillId="8" borderId="20" xfId="0" applyNumberFormat="1" applyFont="1" applyFill="1" applyBorder="1"/>
    <xf numFmtId="3" fontId="0" fillId="0" borderId="14" xfId="0" applyNumberFormat="1" applyFont="1" applyBorder="1" applyAlignment="1">
      <alignment horizontal="right"/>
    </xf>
    <xf numFmtId="164" fontId="5" fillId="8" borderId="14" xfId="0" applyNumberFormat="1" applyFont="1" applyFill="1" applyBorder="1"/>
    <xf numFmtId="0" fontId="2" fillId="5" borderId="16" xfId="0" applyFont="1" applyFill="1" applyBorder="1"/>
    <xf numFmtId="0" fontId="2" fillId="7" borderId="16" xfId="0" applyFont="1" applyFill="1" applyBorder="1"/>
    <xf numFmtId="43" fontId="5" fillId="8" borderId="14" xfId="0" applyNumberFormat="1" applyFont="1" applyFill="1" applyBorder="1"/>
    <xf numFmtId="164" fontId="10" fillId="0" borderId="35" xfId="0" applyNumberFormat="1" applyFont="1" applyBorder="1"/>
    <xf numFmtId="0" fontId="2" fillId="5" borderId="14" xfId="0" applyFont="1" applyFill="1" applyBorder="1"/>
    <xf numFmtId="0" fontId="2" fillId="7" borderId="14" xfId="0" applyFont="1" applyFill="1" applyBorder="1"/>
    <xf numFmtId="0" fontId="2" fillId="0" borderId="14" xfId="0" applyFont="1" applyBorder="1" applyAlignment="1">
      <alignment horizontal="right"/>
    </xf>
    <xf numFmtId="43" fontId="8" fillId="8" borderId="36" xfId="0" applyNumberFormat="1" applyFont="1" applyFill="1" applyBorder="1"/>
    <xf numFmtId="0" fontId="2" fillId="7" borderId="28" xfId="0" applyFont="1" applyFill="1" applyBorder="1"/>
    <xf numFmtId="164" fontId="8" fillId="8" borderId="37" xfId="0" applyNumberFormat="1" applyFont="1" applyFill="1" applyBorder="1"/>
    <xf numFmtId="4" fontId="2" fillId="0" borderId="0" xfId="0" applyNumberFormat="1" applyFont="1"/>
    <xf numFmtId="164" fontId="8" fillId="8" borderId="38" xfId="0" applyNumberFormat="1" applyFont="1" applyFill="1" applyBorder="1"/>
    <xf numFmtId="0" fontId="5" fillId="4" borderId="39" xfId="0" applyFont="1" applyFill="1" applyBorder="1"/>
    <xf numFmtId="0" fontId="10" fillId="0" borderId="20" xfId="0" applyFont="1" applyBorder="1"/>
    <xf numFmtId="0" fontId="5" fillId="9" borderId="20" xfId="0" applyFont="1" applyFill="1" applyBorder="1"/>
    <xf numFmtId="164" fontId="5" fillId="4" borderId="40" xfId="0" applyNumberFormat="1" applyFont="1" applyFill="1" applyBorder="1"/>
    <xf numFmtId="164" fontId="5" fillId="9" borderId="14" xfId="0" applyNumberFormat="1" applyFont="1" applyFill="1" applyBorder="1"/>
    <xf numFmtId="164" fontId="10" fillId="0" borderId="28" xfId="0" applyNumberFormat="1" applyFont="1" applyBorder="1"/>
    <xf numFmtId="43" fontId="5" fillId="9" borderId="14" xfId="0" applyNumberFormat="1" applyFont="1" applyFill="1" applyBorder="1"/>
    <xf numFmtId="164" fontId="5" fillId="4" borderId="37" xfId="0" applyNumberFormat="1" applyFont="1" applyFill="1" applyBorder="1"/>
    <xf numFmtId="43" fontId="5" fillId="6" borderId="41" xfId="0" applyNumberFormat="1" applyFont="1" applyFill="1" applyBorder="1"/>
    <xf numFmtId="43" fontId="5" fillId="0" borderId="0" xfId="0" applyNumberFormat="1" applyFont="1"/>
    <xf numFmtId="164" fontId="5" fillId="6" borderId="15" xfId="0" applyNumberFormat="1" applyFont="1" applyFill="1" applyBorder="1"/>
    <xf numFmtId="0" fontId="8" fillId="9" borderId="41" xfId="0" applyFont="1" applyFill="1" applyBorder="1"/>
    <xf numFmtId="164" fontId="5" fillId="0" borderId="0" xfId="0" applyNumberFormat="1" applyFont="1"/>
    <xf numFmtId="43" fontId="5" fillId="6" borderId="15" xfId="0" applyNumberFormat="1" applyFont="1" applyFill="1" applyBorder="1"/>
    <xf numFmtId="164" fontId="10" fillId="9" borderId="36" xfId="0" applyNumberFormat="1" applyFont="1" applyFill="1" applyBorder="1"/>
    <xf numFmtId="164" fontId="5" fillId="0" borderId="0" xfId="0" applyNumberFormat="1" applyFont="1" applyAlignment="1">
      <alignment wrapText="1"/>
    </xf>
    <xf numFmtId="43" fontId="11" fillId="6" borderId="27" xfId="0" applyNumberFormat="1" applyFont="1" applyFill="1" applyBorder="1"/>
    <xf numFmtId="164" fontId="10" fillId="9" borderId="42" xfId="0" applyNumberFormat="1" applyFont="1" applyFill="1" applyBorder="1"/>
    <xf numFmtId="0" fontId="2" fillId="6" borderId="43" xfId="0" applyFont="1" applyFill="1" applyBorder="1"/>
    <xf numFmtId="43" fontId="8" fillId="6" borderId="44" xfId="0" applyNumberFormat="1" applyFont="1" applyFill="1" applyBorder="1"/>
    <xf numFmtId="0" fontId="12" fillId="0" borderId="0" xfId="0" applyFont="1"/>
    <xf numFmtId="0" fontId="13" fillId="0" borderId="0" xfId="0" applyFont="1"/>
    <xf numFmtId="0" fontId="2" fillId="6" borderId="45" xfId="0" applyFont="1" applyFill="1" applyBorder="1"/>
    <xf numFmtId="164" fontId="8" fillId="6" borderId="37" xfId="0" applyNumberFormat="1" applyFont="1" applyFill="1" applyBorder="1"/>
    <xf numFmtId="43" fontId="5" fillId="0" borderId="46" xfId="0" applyNumberFormat="1" applyFont="1" applyBorder="1"/>
    <xf numFmtId="0" fontId="5" fillId="6" borderId="45" xfId="0" applyFont="1" applyFill="1" applyBorder="1"/>
    <xf numFmtId="164" fontId="8" fillId="6" borderId="38" xfId="0" applyNumberFormat="1" applyFont="1" applyFill="1" applyBorder="1"/>
    <xf numFmtId="43" fontId="11" fillId="0" borderId="0" xfId="0" applyNumberFormat="1" applyFont="1"/>
    <xf numFmtId="43" fontId="8" fillId="0" borderId="0" xfId="0" applyNumberFormat="1" applyFont="1"/>
    <xf numFmtId="164" fontId="8" fillId="0" borderId="0" xfId="0" applyNumberFormat="1" applyFont="1"/>
    <xf numFmtId="164" fontId="5" fillId="6" borderId="47" xfId="0" applyNumberFormat="1" applyFont="1" applyFill="1" applyBorder="1"/>
    <xf numFmtId="0" fontId="5" fillId="6" borderId="48" xfId="0" applyFont="1" applyFill="1" applyBorder="1"/>
    <xf numFmtId="3" fontId="0" fillId="0" borderId="0" xfId="0" applyNumberFormat="1" applyFont="1" applyAlignment="1">
      <alignment horizontal="center"/>
    </xf>
    <xf numFmtId="0" fontId="5" fillId="6" borderId="4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50" xfId="0" applyFont="1" applyBorder="1"/>
    <xf numFmtId="0" fontId="2" fillId="0" borderId="51" xfId="0" applyFont="1" applyBorder="1"/>
    <xf numFmtId="43" fontId="12" fillId="0" borderId="52" xfId="0" applyNumberFormat="1" applyFont="1" applyBorder="1" applyAlignment="1">
      <alignment horizontal="left"/>
    </xf>
    <xf numFmtId="0" fontId="12" fillId="0" borderId="53" xfId="0" applyFont="1" applyBorder="1"/>
    <xf numFmtId="0" fontId="2" fillId="0" borderId="54" xfId="0" applyFont="1" applyBorder="1"/>
    <xf numFmtId="43" fontId="12" fillId="0" borderId="55" xfId="0" applyNumberFormat="1" applyFont="1" applyBorder="1"/>
    <xf numFmtId="164" fontId="2" fillId="0" borderId="56" xfId="0" applyNumberFormat="1" applyFont="1" applyBorder="1"/>
    <xf numFmtId="0" fontId="14" fillId="0" borderId="57" xfId="0" applyFont="1" applyBorder="1"/>
    <xf numFmtId="164" fontId="2" fillId="0" borderId="58" xfId="0" applyNumberFormat="1" applyFont="1" applyBorder="1"/>
    <xf numFmtId="43" fontId="14" fillId="0" borderId="59" xfId="0" applyNumberFormat="1" applyFont="1" applyBorder="1"/>
    <xf numFmtId="164" fontId="2" fillId="0" borderId="37" xfId="0" applyNumberFormat="1" applyFont="1" applyBorder="1"/>
    <xf numFmtId="164" fontId="2" fillId="0" borderId="60" xfId="0" applyNumberFormat="1" applyFont="1" applyBorder="1"/>
    <xf numFmtId="0" fontId="2" fillId="0" borderId="61" xfId="0" applyFont="1" applyBorder="1"/>
    <xf numFmtId="0" fontId="2" fillId="0" borderId="62" xfId="0" applyFont="1" applyBorder="1" applyAlignment="1">
      <alignment horizontal="center" vertical="center" wrapText="1"/>
    </xf>
    <xf numFmtId="0" fontId="2" fillId="0" borderId="13" xfId="0" applyFont="1" applyBorder="1"/>
    <xf numFmtId="43" fontId="2" fillId="0" borderId="13" xfId="0" applyNumberFormat="1" applyFont="1" applyBorder="1"/>
    <xf numFmtId="164" fontId="2" fillId="0" borderId="13" xfId="0" applyNumberFormat="1" applyFont="1" applyBorder="1"/>
    <xf numFmtId="164" fontId="2" fillId="0" borderId="52" xfId="0" applyNumberFormat="1" applyFont="1" applyBorder="1"/>
    <xf numFmtId="0" fontId="2" fillId="0" borderId="63" xfId="0" applyFont="1" applyBorder="1" applyAlignment="1">
      <alignment horizontal="center" vertical="center" wrapText="1"/>
    </xf>
    <xf numFmtId="0" fontId="5" fillId="7" borderId="64" xfId="0" applyFont="1" applyFill="1" applyBorder="1"/>
    <xf numFmtId="0" fontId="5" fillId="7" borderId="65" xfId="0" applyFont="1" applyFill="1" applyBorder="1"/>
    <xf numFmtId="43" fontId="5" fillId="7" borderId="65" xfId="0" applyNumberFormat="1" applyFont="1" applyFill="1" applyBorder="1"/>
    <xf numFmtId="164" fontId="5" fillId="7" borderId="65" xfId="0" applyNumberFormat="1" applyFont="1" applyFill="1" applyBorder="1"/>
    <xf numFmtId="164" fontId="5" fillId="7" borderId="66" xfId="0" applyNumberFormat="1" applyFont="1" applyFill="1" applyBorder="1"/>
    <xf numFmtId="43" fontId="5" fillId="0" borderId="68" xfId="0" applyNumberFormat="1" applyFont="1" applyBorder="1" applyAlignment="1">
      <alignment horizontal="center" wrapText="1"/>
    </xf>
    <xf numFmtId="43" fontId="5" fillId="0" borderId="69" xfId="0" applyNumberFormat="1" applyFont="1" applyBorder="1" applyAlignment="1">
      <alignment horizontal="center" wrapText="1"/>
    </xf>
    <xf numFmtId="0" fontId="5" fillId="0" borderId="70" xfId="0" applyFont="1" applyBorder="1" applyAlignment="1">
      <alignment horizontal="left"/>
    </xf>
    <xf numFmtId="164" fontId="5" fillId="0" borderId="71" xfId="0" applyNumberFormat="1" applyFont="1" applyBorder="1"/>
    <xf numFmtId="164" fontId="5" fillId="0" borderId="72" xfId="0" applyNumberFormat="1" applyFont="1" applyBorder="1"/>
    <xf numFmtId="14" fontId="2" fillId="0" borderId="0" xfId="0" applyNumberFormat="1" applyFont="1"/>
    <xf numFmtId="0" fontId="5" fillId="0" borderId="71" xfId="0" applyFont="1" applyBorder="1" applyAlignment="1">
      <alignment horizontal="left"/>
    </xf>
    <xf numFmtId="0" fontId="11" fillId="0" borderId="0" xfId="0" applyFont="1"/>
    <xf numFmtId="0" fontId="15" fillId="0" borderId="0" xfId="0" applyFont="1"/>
    <xf numFmtId="0" fontId="5" fillId="10" borderId="82" xfId="0" applyFont="1" applyFill="1" applyBorder="1"/>
    <xf numFmtId="0" fontId="5" fillId="10" borderId="83" xfId="0" applyFont="1" applyFill="1" applyBorder="1"/>
    <xf numFmtId="4" fontId="16" fillId="0" borderId="0" xfId="0" applyNumberFormat="1" applyFont="1"/>
    <xf numFmtId="0" fontId="2" fillId="0" borderId="85" xfId="0" applyFont="1" applyBorder="1"/>
    <xf numFmtId="164" fontId="2" fillId="0" borderId="86" xfId="0" applyNumberFormat="1" applyFont="1" applyBorder="1"/>
    <xf numFmtId="164" fontId="17" fillId="0" borderId="30" xfId="0" applyNumberFormat="1" applyFont="1" applyBorder="1"/>
    <xf numFmtId="164" fontId="2" fillId="0" borderId="87" xfId="0" applyNumberFormat="1" applyFont="1" applyBorder="1"/>
    <xf numFmtId="164" fontId="2" fillId="0" borderId="75" xfId="0" applyNumberFormat="1" applyFont="1" applyBorder="1"/>
    <xf numFmtId="0" fontId="2" fillId="0" borderId="53" xfId="0" applyFont="1" applyBorder="1"/>
    <xf numFmtId="164" fontId="2" fillId="0" borderId="88" xfId="0" applyNumberFormat="1" applyFont="1" applyBorder="1"/>
    <xf numFmtId="164" fontId="18" fillId="0" borderId="14" xfId="0" applyNumberFormat="1" applyFont="1" applyBorder="1"/>
    <xf numFmtId="164" fontId="2" fillId="0" borderId="89" xfId="0" applyNumberFormat="1" applyFont="1" applyBorder="1"/>
    <xf numFmtId="0" fontId="2" fillId="0" borderId="90" xfId="0" applyFont="1" applyBorder="1"/>
    <xf numFmtId="164" fontId="2" fillId="0" borderId="15" xfId="0" applyNumberFormat="1" applyFont="1" applyBorder="1"/>
    <xf numFmtId="164" fontId="2" fillId="0" borderId="30" xfId="0" applyNumberFormat="1" applyFont="1" applyBorder="1"/>
    <xf numFmtId="0" fontId="5" fillId="6" borderId="91" xfId="0" applyFont="1" applyFill="1" applyBorder="1"/>
    <xf numFmtId="164" fontId="5" fillId="6" borderId="92" xfId="0" applyNumberFormat="1" applyFont="1" applyFill="1" applyBorder="1"/>
    <xf numFmtId="164" fontId="5" fillId="6" borderId="93" xfId="0" applyNumberFormat="1" applyFont="1" applyFill="1" applyBorder="1"/>
    <xf numFmtId="164" fontId="5" fillId="6" borderId="65" xfId="0" applyNumberFormat="1" applyFont="1" applyFill="1" applyBorder="1"/>
    <xf numFmtId="164" fontId="5" fillId="6" borderId="66" xfId="0" applyNumberFormat="1" applyFont="1" applyFill="1" applyBorder="1"/>
    <xf numFmtId="164" fontId="2" fillId="0" borderId="95" xfId="0" applyNumberFormat="1" applyFont="1" applyBorder="1"/>
    <xf numFmtId="164" fontId="2" fillId="0" borderId="74" xfId="0" applyNumberFormat="1" applyFont="1" applyBorder="1"/>
    <xf numFmtId="164" fontId="2" fillId="0" borderId="55" xfId="0" applyNumberFormat="1" applyFont="1" applyBorder="1"/>
    <xf numFmtId="0" fontId="2" fillId="6" borderId="14" xfId="0" applyFont="1" applyFill="1" applyBorder="1"/>
    <xf numFmtId="164" fontId="2" fillId="6" borderId="99" xfId="0" applyNumberFormat="1" applyFont="1" applyFill="1" applyBorder="1"/>
    <xf numFmtId="164" fontId="17" fillId="6" borderId="31" xfId="0" applyNumberFormat="1" applyFont="1" applyFill="1" applyBorder="1"/>
    <xf numFmtId="164" fontId="2" fillId="6" borderId="31" xfId="0" applyNumberFormat="1" applyFont="1" applyFill="1" applyBorder="1"/>
    <xf numFmtId="43" fontId="2" fillId="0" borderId="0" xfId="0" applyNumberFormat="1" applyFont="1" applyAlignment="1">
      <alignment wrapText="1"/>
    </xf>
    <xf numFmtId="164" fontId="2" fillId="7" borderId="39" xfId="0" applyNumberFormat="1" applyFont="1" applyFill="1" applyBorder="1"/>
    <xf numFmtId="164" fontId="2" fillId="7" borderId="40" xfId="0" applyNumberFormat="1" applyFont="1" applyFill="1" applyBorder="1"/>
    <xf numFmtId="164" fontId="2" fillId="7" borderId="100" xfId="0" applyNumberFormat="1" applyFont="1" applyFill="1" applyBorder="1"/>
    <xf numFmtId="164" fontId="11" fillId="0" borderId="0" xfId="0" applyNumberFormat="1" applyFont="1"/>
    <xf numFmtId="0" fontId="6" fillId="3" borderId="110" xfId="0" applyFont="1" applyFill="1" applyBorder="1"/>
    <xf numFmtId="0" fontId="7" fillId="3" borderId="111" xfId="0" applyFont="1" applyFill="1" applyBorder="1"/>
    <xf numFmtId="0" fontId="7" fillId="0" borderId="111" xfId="0" applyFont="1" applyBorder="1"/>
    <xf numFmtId="0" fontId="7" fillId="0" borderId="112" xfId="0" applyFont="1" applyBorder="1"/>
    <xf numFmtId="0" fontId="20" fillId="0" borderId="108" xfId="0" applyFont="1" applyBorder="1" applyAlignment="1">
      <alignment horizontal="left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/>
    </xf>
    <xf numFmtId="0" fontId="20" fillId="0" borderId="109" xfId="0" applyFont="1" applyBorder="1" applyAlignment="1">
      <alignment horizontal="left"/>
    </xf>
    <xf numFmtId="0" fontId="20" fillId="0" borderId="10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09" xfId="0" applyFont="1" applyBorder="1" applyAlignment="1">
      <alignment horizontal="left"/>
    </xf>
    <xf numFmtId="0" fontId="20" fillId="0" borderId="105" xfId="0" applyFont="1" applyBorder="1" applyAlignment="1">
      <alignment horizontal="left" vertical="center"/>
    </xf>
    <xf numFmtId="0" fontId="19" fillId="0" borderId="106" xfId="0" applyFont="1" applyBorder="1" applyAlignment="1">
      <alignment horizontal="left" vertical="center"/>
    </xf>
    <xf numFmtId="0" fontId="19" fillId="0" borderId="107" xfId="0" applyFont="1" applyBorder="1" applyAlignment="1">
      <alignment horizontal="left" vertical="center"/>
    </xf>
    <xf numFmtId="0" fontId="1" fillId="0" borderId="108" xfId="0" applyFont="1" applyBorder="1" applyAlignment="1">
      <alignment horizontal="left"/>
    </xf>
    <xf numFmtId="0" fontId="8" fillId="4" borderId="21" xfId="0" applyFont="1" applyFill="1" applyBorder="1" applyAlignment="1">
      <alignment horizontal="center"/>
    </xf>
    <xf numFmtId="0" fontId="9" fillId="0" borderId="9" xfId="0" applyFont="1" applyBorder="1"/>
    <xf numFmtId="0" fontId="8" fillId="4" borderId="30" xfId="0" applyFont="1" applyFill="1" applyBorder="1" applyAlignment="1">
      <alignment horizontal="center" wrapText="1"/>
    </xf>
    <xf numFmtId="0" fontId="9" fillId="0" borderId="11" xfId="0" applyFont="1" applyBorder="1"/>
    <xf numFmtId="0" fontId="8" fillId="4" borderId="101" xfId="0" applyFont="1" applyFill="1" applyBorder="1" applyAlignment="1">
      <alignment horizontal="center"/>
    </xf>
    <xf numFmtId="0" fontId="9" fillId="0" borderId="102" xfId="0" applyFont="1" applyBorder="1"/>
    <xf numFmtId="0" fontId="9" fillId="0" borderId="103" xfId="0" applyFont="1" applyBorder="1"/>
    <xf numFmtId="0" fontId="8" fillId="4" borderId="104" xfId="0" applyFont="1" applyFill="1" applyBorder="1" applyAlignment="1">
      <alignment horizontal="center" wrapText="1"/>
    </xf>
    <xf numFmtId="0" fontId="9" fillId="0" borderId="19" xfId="0" applyFont="1" applyBorder="1"/>
    <xf numFmtId="0" fontId="5" fillId="4" borderId="2" xfId="0" applyFont="1" applyFill="1" applyBorder="1" applyAlignment="1">
      <alignment horizontal="center"/>
    </xf>
    <xf numFmtId="0" fontId="9" fillId="0" borderId="12" xfId="0" applyFont="1" applyBorder="1"/>
    <xf numFmtId="0" fontId="5" fillId="4" borderId="3" xfId="0" applyFont="1" applyFill="1" applyBorder="1" applyAlignment="1">
      <alignment horizontal="center" wrapText="1"/>
    </xf>
    <xf numFmtId="0" fontId="9" fillId="0" borderId="13" xfId="0" applyFont="1" applyBorder="1"/>
    <xf numFmtId="0" fontId="5" fillId="4" borderId="4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5" fillId="4" borderId="7" xfId="0" applyFont="1" applyFill="1" applyBorder="1" applyAlignment="1">
      <alignment horizontal="center" wrapText="1"/>
    </xf>
    <xf numFmtId="0" fontId="9" fillId="0" borderId="18" xfId="0" applyFont="1" applyBorder="1"/>
    <xf numFmtId="0" fontId="20" fillId="0" borderId="108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9" fillId="0" borderId="8" xfId="0" applyFont="1" applyBorder="1"/>
    <xf numFmtId="0" fontId="5" fillId="4" borderId="10" xfId="0" applyFont="1" applyFill="1" applyBorder="1" applyAlignment="1">
      <alignment horizontal="center"/>
    </xf>
    <xf numFmtId="0" fontId="9" fillId="0" borderId="25" xfId="0" applyFont="1" applyBorder="1"/>
    <xf numFmtId="0" fontId="5" fillId="6" borderId="4" xfId="0" applyFont="1" applyFill="1" applyBorder="1" applyAlignment="1">
      <alignment horizontal="center"/>
    </xf>
    <xf numFmtId="0" fontId="9" fillId="0" borderId="17" xfId="0" applyFont="1" applyBorder="1"/>
    <xf numFmtId="0" fontId="9" fillId="0" borderId="21" xfId="0" applyFont="1" applyBorder="1"/>
    <xf numFmtId="0" fontId="9" fillId="0" borderId="23" xfId="0" applyFont="1" applyBorder="1"/>
    <xf numFmtId="0" fontId="6" fillId="0" borderId="110" xfId="0" applyFont="1" applyBorder="1" applyAlignment="1">
      <alignment horizontal="left"/>
    </xf>
    <xf numFmtId="0" fontId="6" fillId="0" borderId="111" xfId="0" applyFont="1" applyBorder="1" applyAlignment="1">
      <alignment horizontal="left"/>
    </xf>
    <xf numFmtId="0" fontId="6" fillId="0" borderId="112" xfId="0" applyFont="1" applyBorder="1" applyAlignment="1">
      <alignment horizontal="left"/>
    </xf>
    <xf numFmtId="0" fontId="20" fillId="0" borderId="105" xfId="0" applyFont="1" applyBorder="1" applyAlignment="1">
      <alignment vertical="center"/>
    </xf>
    <xf numFmtId="0" fontId="20" fillId="0" borderId="106" xfId="0" applyFont="1" applyBorder="1" applyAlignment="1">
      <alignment vertical="center"/>
    </xf>
    <xf numFmtId="0" fontId="20" fillId="0" borderId="107" xfId="0" applyFont="1" applyBorder="1" applyAlignment="1">
      <alignment vertical="center"/>
    </xf>
    <xf numFmtId="0" fontId="5" fillId="0" borderId="67" xfId="0" applyFont="1" applyBorder="1" applyAlignment="1">
      <alignment horizontal="center"/>
    </xf>
    <xf numFmtId="0" fontId="9" fillId="0" borderId="68" xfId="0" applyFont="1" applyBorder="1"/>
    <xf numFmtId="0" fontId="2" fillId="5" borderId="94" xfId="0" applyFont="1" applyFill="1" applyBorder="1" applyAlignment="1">
      <alignment horizontal="center"/>
    </xf>
    <xf numFmtId="0" fontId="9" fillId="0" borderId="98" xfId="0" applyFont="1" applyBorder="1"/>
    <xf numFmtId="0" fontId="2" fillId="5" borderId="95" xfId="0" applyFont="1" applyFill="1" applyBorder="1" applyAlignment="1">
      <alignment horizontal="center"/>
    </xf>
    <xf numFmtId="0" fontId="9" fillId="0" borderId="96" xfId="0" applyFont="1" applyBorder="1"/>
    <xf numFmtId="0" fontId="9" fillId="0" borderId="97" xfId="0" applyFont="1" applyBorder="1"/>
    <xf numFmtId="0" fontId="5" fillId="10" borderId="73" xfId="0" applyFont="1" applyFill="1" applyBorder="1" applyAlignment="1">
      <alignment horizontal="center"/>
    </xf>
    <xf numFmtId="0" fontId="9" fillId="0" borderId="79" xfId="0" applyFont="1" applyBorder="1"/>
    <xf numFmtId="0" fontId="5" fillId="10" borderId="78" xfId="0" applyFont="1" applyFill="1" applyBorder="1" applyAlignment="1">
      <alignment horizontal="center" wrapText="1"/>
    </xf>
    <xf numFmtId="0" fontId="9" fillId="0" borderId="84" xfId="0" applyFont="1" applyBorder="1"/>
    <xf numFmtId="0" fontId="5" fillId="10" borderId="76" xfId="0" applyFont="1" applyFill="1" applyBorder="1" applyAlignment="1">
      <alignment horizontal="center"/>
    </xf>
    <xf numFmtId="0" fontId="9" fillId="0" borderId="77" xfId="0" applyFont="1" applyBorder="1"/>
    <xf numFmtId="0" fontId="5" fillId="10" borderId="74" xfId="0" applyFont="1" applyFill="1" applyBorder="1" applyAlignment="1">
      <alignment horizontal="center" wrapText="1"/>
    </xf>
    <xf numFmtId="0" fontId="9" fillId="0" borderId="80" xfId="0" applyFont="1" applyBorder="1"/>
    <xf numFmtId="0" fontId="5" fillId="10" borderId="75" xfId="0" applyFont="1" applyFill="1" applyBorder="1" applyAlignment="1">
      <alignment horizontal="center"/>
    </xf>
    <xf numFmtId="0" fontId="9" fillId="0" borderId="81" xfId="0" applyFont="1" applyBorder="1"/>
    <xf numFmtId="0" fontId="5" fillId="0" borderId="70" xfId="0" applyFont="1" applyBorder="1" applyAlignment="1">
      <alignment horizontal="left"/>
    </xf>
    <xf numFmtId="0" fontId="9" fillId="0" borderId="7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000000"/>
                </a:solidFill>
                <a:latin typeface="Calibri"/>
              </a:defRPr>
            </a:pPr>
            <a:r>
              <a:rPr lang="en-US"/>
              <a:t>Number of PSNP/DFSA beneficiaries receiving cash/food by month, FYXX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'Transfer Schedule '!$B$20</c:f>
              <c:strCache>
                <c:ptCount val="1"/>
                <c:pt idx="0">
                  <c:v>Food Beneficiaries 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strRef>
              <c:f>'Transfer Schedule '!$C$19:$I$19</c:f>
              <c:strCache>
                <c:ptCount val="7"/>
                <c:pt idx="0">
                  <c:v>Januar 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Total </c:v>
                </c:pt>
              </c:strCache>
            </c:strRef>
          </c:cat>
          <c:val>
            <c:numRef>
              <c:f>'Transfer Schedule '!$C$20:$I$20</c:f>
              <c:numCache>
                <c:formatCode>_(* #,##0_);_(* \(#,##0\);_(* "-"??_);_(@_)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95D-4CBA-922A-70FDE70260DE}"/>
            </c:ext>
          </c:extLst>
        </c:ser>
        <c:ser>
          <c:idx val="1"/>
          <c:order val="1"/>
          <c:tx>
            <c:strRef>
              <c:f>'Transfer Schedule '!$B$21</c:f>
              <c:strCache>
                <c:ptCount val="1"/>
                <c:pt idx="0">
                  <c:v>Cash Beneficiaries 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strRef>
              <c:f>'Transfer Schedule '!$C$19:$I$19</c:f>
              <c:strCache>
                <c:ptCount val="7"/>
                <c:pt idx="0">
                  <c:v>Januar 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Total </c:v>
                </c:pt>
              </c:strCache>
            </c:strRef>
          </c:cat>
          <c:val>
            <c:numRef>
              <c:f>'Transfer Schedule '!$C$21:$I$21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95D-4CBA-922A-70FDE7026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113634"/>
        <c:axId val="859466190"/>
      </c:barChart>
      <c:catAx>
        <c:axId val="11621136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US"/>
                  <a:t>Months of Food/Cash Transfer 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 rot="-270000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859466190"/>
        <c:crosses val="autoZero"/>
        <c:auto val="1"/>
        <c:lblAlgn val="ctr"/>
        <c:lblOffset val="100"/>
        <c:noMultiLvlLbl val="1"/>
      </c:catAx>
      <c:valAx>
        <c:axId val="8594661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US"/>
                  <a:t>Number of Beneficaries 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16211363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  <c:txPr>
        <a:bodyPr/>
        <a:lstStyle/>
        <a:p>
          <a:pPr lvl="0">
            <a:defRPr sz="800" b="0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5</xdr:row>
      <xdr:rowOff>9525</xdr:rowOff>
    </xdr:from>
    <xdr:ext cx="4438650" cy="2667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</sheetPr>
  <dimension ref="A1:Z1000"/>
  <sheetViews>
    <sheetView workbookViewId="0">
      <selection activeCell="A4" sqref="A4"/>
    </sheetView>
  </sheetViews>
  <sheetFormatPr defaultColWidth="14.453125" defaultRowHeight="15" customHeight="1"/>
  <cols>
    <col min="1" max="1" width="23.7265625" customWidth="1"/>
    <col min="2" max="2" width="18.81640625" customWidth="1"/>
    <col min="3" max="4" width="19.26953125" customWidth="1"/>
    <col min="5" max="5" width="21.26953125" customWidth="1"/>
    <col min="6" max="6" width="20" customWidth="1"/>
    <col min="7" max="7" width="21.453125" customWidth="1"/>
    <col min="8" max="8" width="13.26953125" customWidth="1"/>
    <col min="9" max="9" width="12.81640625" customWidth="1"/>
    <col min="10" max="10" width="10.1796875" customWidth="1"/>
    <col min="11" max="11" width="10.81640625" customWidth="1"/>
    <col min="12" max="12" width="10.26953125" customWidth="1"/>
    <col min="13" max="26" width="9.1796875" customWidth="1"/>
  </cols>
  <sheetData>
    <row r="1" spans="1:26" ht="20.5">
      <c r="A1" s="165" t="s">
        <v>93</v>
      </c>
      <c r="B1" s="166"/>
      <c r="C1" s="166"/>
      <c r="D1" s="166"/>
      <c r="E1" s="166"/>
      <c r="F1" s="166"/>
      <c r="G1" s="16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5">
      <c r="A2" s="162" t="s">
        <v>98</v>
      </c>
      <c r="B2" s="163"/>
      <c r="C2" s="163"/>
      <c r="D2" s="163"/>
      <c r="E2" s="163"/>
      <c r="F2" s="163"/>
      <c r="G2" s="16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5">
      <c r="A3" s="168" t="s">
        <v>0</v>
      </c>
      <c r="B3" s="163"/>
      <c r="C3" s="163"/>
      <c r="D3" s="163"/>
      <c r="E3" s="163"/>
      <c r="F3" s="163"/>
      <c r="G3" s="16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thickBot="1">
      <c r="A4" s="154" t="s">
        <v>100</v>
      </c>
      <c r="B4" s="155"/>
      <c r="C4" s="155"/>
      <c r="D4" s="155"/>
      <c r="E4" s="155"/>
      <c r="F4" s="156"/>
      <c r="G4" s="15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>
      <c r="A5" s="169" t="s">
        <v>4</v>
      </c>
      <c r="B5" s="171" t="s">
        <v>7</v>
      </c>
      <c r="C5" s="173" t="s">
        <v>8</v>
      </c>
      <c r="D5" s="174"/>
      <c r="E5" s="175"/>
      <c r="F5" s="171" t="s">
        <v>9</v>
      </c>
      <c r="G5" s="176" t="s">
        <v>10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6.75" customHeight="1">
      <c r="A6" s="170"/>
      <c r="B6" s="172"/>
      <c r="C6" s="12" t="s">
        <v>20</v>
      </c>
      <c r="D6" s="12" t="s">
        <v>25</v>
      </c>
      <c r="E6" s="12" t="s">
        <v>26</v>
      </c>
      <c r="F6" s="172"/>
      <c r="G6" s="177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5">
      <c r="A7" s="16"/>
      <c r="B7" s="17"/>
      <c r="C7" s="17"/>
      <c r="D7" s="17"/>
      <c r="E7" s="17"/>
      <c r="F7" s="17">
        <f t="shared" ref="F7:F18" si="0">B7*0.05</f>
        <v>0</v>
      </c>
      <c r="G7" s="22">
        <f t="shared" ref="G7:G13" si="1">C7+D7+E7+F7</f>
        <v>0</v>
      </c>
      <c r="H7" s="24"/>
      <c r="I7" s="26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5">
      <c r="A8" s="29"/>
      <c r="B8" s="17"/>
      <c r="C8" s="32"/>
      <c r="D8" s="17"/>
      <c r="E8" s="17"/>
      <c r="F8" s="17">
        <f t="shared" si="0"/>
        <v>0</v>
      </c>
      <c r="G8" s="22">
        <f t="shared" si="1"/>
        <v>0</v>
      </c>
      <c r="H8" s="24"/>
      <c r="I8" s="26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4.5">
      <c r="A9" s="34"/>
      <c r="B9" s="15"/>
      <c r="C9" s="36"/>
      <c r="D9" s="17"/>
      <c r="E9" s="15"/>
      <c r="F9" s="17">
        <f t="shared" si="0"/>
        <v>0</v>
      </c>
      <c r="G9" s="22">
        <f t="shared" si="1"/>
        <v>0</v>
      </c>
      <c r="H9" s="24"/>
      <c r="I9" s="26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4.5">
      <c r="A10" s="34"/>
      <c r="B10" s="15"/>
      <c r="C10" s="40"/>
      <c r="D10" s="17"/>
      <c r="E10" s="45"/>
      <c r="F10" s="17">
        <f t="shared" si="0"/>
        <v>0</v>
      </c>
      <c r="G10" s="22">
        <f t="shared" si="1"/>
        <v>0</v>
      </c>
      <c r="H10" s="24"/>
      <c r="I10" s="26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4.5">
      <c r="A11" s="34"/>
      <c r="B11" s="15"/>
      <c r="C11" s="17"/>
      <c r="D11" s="17"/>
      <c r="E11" s="15"/>
      <c r="F11" s="17">
        <f t="shared" si="0"/>
        <v>0</v>
      </c>
      <c r="G11" s="22">
        <f t="shared" si="1"/>
        <v>0</v>
      </c>
      <c r="H11" s="24"/>
      <c r="I11" s="26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4.5">
      <c r="A12" s="34"/>
      <c r="B12" s="15"/>
      <c r="C12" s="15"/>
      <c r="D12" s="17"/>
      <c r="E12" s="15"/>
      <c r="F12" s="17">
        <f t="shared" si="0"/>
        <v>0</v>
      </c>
      <c r="G12" s="22">
        <f t="shared" si="1"/>
        <v>0</v>
      </c>
      <c r="H12" s="24"/>
      <c r="I12" s="26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thickBot="1">
      <c r="A13" s="34"/>
      <c r="B13" s="15"/>
      <c r="C13" s="15"/>
      <c r="D13" s="17"/>
      <c r="E13" s="15"/>
      <c r="F13" s="17">
        <f t="shared" si="0"/>
        <v>0</v>
      </c>
      <c r="G13" s="22">
        <f t="shared" si="1"/>
        <v>0</v>
      </c>
      <c r="H13" s="24"/>
      <c r="I13" s="26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4.5" hidden="1">
      <c r="A14" s="49" t="s">
        <v>42</v>
      </c>
      <c r="B14" s="51">
        <f>SUM(B7:B13)</f>
        <v>0</v>
      </c>
      <c r="C14" s="51"/>
      <c r="D14" s="51"/>
      <c r="E14" s="51"/>
      <c r="F14" s="17">
        <f t="shared" si="0"/>
        <v>0</v>
      </c>
      <c r="G14" s="53">
        <f>SUM(G7:G13)</f>
        <v>0</v>
      </c>
      <c r="H14" s="24">
        <f t="shared" ref="H14:H18" si="2">C14-D14</f>
        <v>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5" hidden="1">
      <c r="A15" s="55" t="s">
        <v>43</v>
      </c>
      <c r="B15" s="17">
        <v>8685</v>
      </c>
      <c r="C15" s="15">
        <v>7584</v>
      </c>
      <c r="D15" s="15"/>
      <c r="E15" s="15">
        <v>1101</v>
      </c>
      <c r="F15" s="17">
        <f t="shared" si="0"/>
        <v>434.25</v>
      </c>
      <c r="G15" s="59">
        <f t="shared" ref="G15:G17" si="3">F15+B15</f>
        <v>9119.25</v>
      </c>
      <c r="H15" s="24">
        <f t="shared" si="2"/>
        <v>7584</v>
      </c>
      <c r="I15" s="26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4.5" hidden="1">
      <c r="A16" s="55" t="s">
        <v>44</v>
      </c>
      <c r="B16" s="15">
        <v>13565</v>
      </c>
      <c r="C16" s="15">
        <v>11890</v>
      </c>
      <c r="D16" s="15"/>
      <c r="E16" s="15">
        <v>1675</v>
      </c>
      <c r="F16" s="17">
        <f t="shared" si="0"/>
        <v>678.25</v>
      </c>
      <c r="G16" s="59">
        <f t="shared" si="3"/>
        <v>14243.25</v>
      </c>
      <c r="H16" s="24">
        <f t="shared" si="2"/>
        <v>11890</v>
      </c>
      <c r="I16" s="26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5" hidden="1">
      <c r="A17" s="55" t="s">
        <v>45</v>
      </c>
      <c r="B17" s="36">
        <v>23386</v>
      </c>
      <c r="C17" s="15">
        <v>17448</v>
      </c>
      <c r="D17" s="15"/>
      <c r="E17" s="15">
        <v>5938</v>
      </c>
      <c r="F17" s="17">
        <f t="shared" si="0"/>
        <v>1169.3</v>
      </c>
      <c r="G17" s="59">
        <f t="shared" si="3"/>
        <v>24555.3</v>
      </c>
      <c r="H17" s="24">
        <f t="shared" si="2"/>
        <v>17448</v>
      </c>
      <c r="I17" s="26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4.5" hidden="1">
      <c r="A18" s="65" t="s">
        <v>47</v>
      </c>
      <c r="B18" s="68">
        <f t="shared" ref="B18:C18" si="4">B15+B16+B17</f>
        <v>45636</v>
      </c>
      <c r="C18" s="68">
        <f t="shared" si="4"/>
        <v>36922</v>
      </c>
      <c r="D18" s="68"/>
      <c r="E18" s="68">
        <f>E15+E16+E17</f>
        <v>8714</v>
      </c>
      <c r="F18" s="17">
        <f t="shared" si="0"/>
        <v>2281.8000000000002</v>
      </c>
      <c r="G18" s="71">
        <f>G15+G16+G17</f>
        <v>47917.8</v>
      </c>
      <c r="H18" s="24">
        <f t="shared" si="2"/>
        <v>36922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thickBot="1">
      <c r="A19" s="73" t="s">
        <v>51</v>
      </c>
      <c r="B19" s="77">
        <f t="shared" ref="B19:C19" si="5">B7+B8+B9+B10+B11+B12+B13</f>
        <v>0</v>
      </c>
      <c r="C19" s="77">
        <f t="shared" si="5"/>
        <v>0</v>
      </c>
      <c r="D19" s="77">
        <f>SUM(D7:D18)</f>
        <v>0</v>
      </c>
      <c r="E19" s="77">
        <f t="shared" ref="E19:G19" si="6">E7+E8+E9+E10+E11+E12+E13</f>
        <v>0</v>
      </c>
      <c r="F19" s="77">
        <f t="shared" si="6"/>
        <v>0</v>
      </c>
      <c r="G19" s="80">
        <f t="shared" si="6"/>
        <v>0</v>
      </c>
      <c r="H19" s="24"/>
      <c r="I19" s="26"/>
      <c r="J19" s="26"/>
      <c r="K19" s="26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.5">
      <c r="A20" s="82"/>
      <c r="B20" s="82"/>
      <c r="C20" s="83"/>
      <c r="D20" s="83"/>
      <c r="E20" s="83"/>
      <c r="F20" s="83"/>
      <c r="G20" s="83"/>
      <c r="H20" s="10"/>
      <c r="I20" s="26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1"/>
      <c r="B21" s="38"/>
      <c r="C21" s="38"/>
      <c r="D21" s="38"/>
      <c r="E21" s="1"/>
      <c r="F21" s="38"/>
      <c r="G21" s="3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2"/>
      <c r="B22" s="82"/>
      <c r="C22" s="83"/>
      <c r="D22" s="83"/>
      <c r="E22" s="83"/>
      <c r="F22" s="83"/>
      <c r="G22" s="83"/>
      <c r="H22" s="26"/>
      <c r="I22" s="26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82"/>
      <c r="B23" s="82"/>
      <c r="C23" s="83"/>
      <c r="D23" s="83"/>
      <c r="E23" s="83"/>
      <c r="F23" s="83"/>
      <c r="G23" s="83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82"/>
      <c r="B24" s="82"/>
      <c r="C24" s="83"/>
      <c r="D24" s="83"/>
      <c r="E24" s="83"/>
      <c r="F24" s="83"/>
      <c r="G24" s="83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82"/>
      <c r="B25" s="82"/>
      <c r="C25" s="83"/>
      <c r="D25" s="83"/>
      <c r="E25" s="83"/>
      <c r="F25" s="83"/>
      <c r="G25" s="83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82"/>
      <c r="B26" s="82"/>
      <c r="C26" s="83"/>
      <c r="D26" s="83"/>
      <c r="E26" s="83"/>
      <c r="F26" s="83"/>
      <c r="G26" s="83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82"/>
      <c r="B27" s="82"/>
      <c r="C27" s="83"/>
      <c r="D27" s="83"/>
      <c r="E27" s="83"/>
      <c r="F27" s="83"/>
      <c r="G27" s="83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82"/>
      <c r="B28" s="82"/>
      <c r="C28" s="83"/>
      <c r="D28" s="83"/>
      <c r="E28" s="83"/>
      <c r="F28" s="83"/>
      <c r="G28" s="83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82"/>
      <c r="B29" s="82"/>
      <c r="C29" s="83"/>
      <c r="D29" s="83"/>
      <c r="E29" s="83"/>
      <c r="F29" s="83"/>
      <c r="G29" s="8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82"/>
      <c r="B30" s="82"/>
      <c r="C30" s="83"/>
      <c r="D30" s="83"/>
      <c r="E30" s="83"/>
      <c r="F30" s="83"/>
      <c r="G30" s="83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>
      <c r="A31" s="10"/>
      <c r="B31" s="10"/>
      <c r="C31" s="24"/>
      <c r="D31" s="24"/>
      <c r="E31" s="24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>
      <c r="A32" s="10"/>
      <c r="B32" s="24"/>
      <c r="C32" s="24"/>
      <c r="D32" s="24"/>
      <c r="E32" s="24"/>
      <c r="F32" s="24"/>
      <c r="G32" s="24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10"/>
      <c r="B33" s="24"/>
      <c r="C33" s="24"/>
      <c r="D33" s="24"/>
      <c r="E33" s="24"/>
      <c r="F33" s="24"/>
      <c r="G33" s="24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>
      <c r="A34" s="10"/>
      <c r="B34" s="24"/>
      <c r="C34" s="24"/>
      <c r="D34" s="24"/>
      <c r="E34" s="24"/>
      <c r="F34" s="24"/>
      <c r="G34" s="24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10"/>
      <c r="B35" s="24"/>
      <c r="C35" s="24"/>
      <c r="D35" s="24"/>
      <c r="E35" s="24"/>
      <c r="F35" s="24"/>
      <c r="G35" s="24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10"/>
      <c r="B36" s="24"/>
      <c r="C36" s="24"/>
      <c r="D36" s="24"/>
      <c r="E36" s="24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10"/>
      <c r="B37" s="24"/>
      <c r="C37" s="24"/>
      <c r="D37" s="24"/>
      <c r="E37" s="24"/>
      <c r="F37" s="24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10"/>
      <c r="B38" s="24"/>
      <c r="C38" s="24"/>
      <c r="D38" s="24"/>
      <c r="E38" s="2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10"/>
      <c r="B39" s="24"/>
      <c r="C39" s="24"/>
      <c r="D39" s="24"/>
      <c r="E39" s="24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10"/>
      <c r="B40" s="24"/>
      <c r="C40" s="24"/>
      <c r="D40" s="24"/>
      <c r="E40" s="24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10"/>
      <c r="B41" s="24"/>
      <c r="C41" s="24"/>
      <c r="D41" s="24"/>
      <c r="E41" s="24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10"/>
      <c r="B42" s="24"/>
      <c r="C42" s="24"/>
      <c r="D42" s="24"/>
      <c r="E42" s="24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8">
    <mergeCell ref="A2:G2"/>
    <mergeCell ref="A1:G1"/>
    <mergeCell ref="A3:G3"/>
    <mergeCell ref="A5:A6"/>
    <mergeCell ref="B5:B6"/>
    <mergeCell ref="C5:E5"/>
    <mergeCell ref="F5:F6"/>
    <mergeCell ref="G5:G6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6C09"/>
    <pageSetUpPr fitToPage="1"/>
  </sheetPr>
  <dimension ref="A1:Z1000"/>
  <sheetViews>
    <sheetView tabSelected="1" workbookViewId="0">
      <selection activeCell="E30" sqref="E30"/>
    </sheetView>
  </sheetViews>
  <sheetFormatPr defaultColWidth="14.453125" defaultRowHeight="15" customHeight="1"/>
  <cols>
    <col min="1" max="1" width="16.81640625" customWidth="1"/>
    <col min="2" max="2" width="14.1796875" customWidth="1"/>
    <col min="3" max="3" width="16.453125" customWidth="1"/>
    <col min="4" max="4" width="17.81640625" customWidth="1"/>
    <col min="5" max="6" width="13.81640625" customWidth="1"/>
    <col min="7" max="7" width="16.7265625" customWidth="1"/>
    <col min="8" max="8" width="11.1796875" customWidth="1"/>
    <col min="9" max="9" width="10.1796875" customWidth="1"/>
    <col min="10" max="10" width="10.453125" customWidth="1"/>
    <col min="11" max="12" width="13" customWidth="1"/>
    <col min="13" max="13" width="12" customWidth="1"/>
    <col min="14" max="14" width="13.7265625" customWidth="1"/>
    <col min="15" max="15" width="15" customWidth="1"/>
    <col min="16" max="16" width="15.26953125" customWidth="1"/>
    <col min="17" max="17" width="13.7265625" customWidth="1"/>
    <col min="18" max="18" width="12.7265625" customWidth="1"/>
    <col min="19" max="19" width="14.453125" customWidth="1"/>
    <col min="20" max="21" width="10.453125" customWidth="1"/>
    <col min="22" max="23" width="9.1796875" customWidth="1"/>
    <col min="24" max="24" width="12.26953125" customWidth="1"/>
    <col min="25" max="25" width="11" customWidth="1"/>
    <col min="26" max="26" width="9.1796875" customWidth="1"/>
  </cols>
  <sheetData>
    <row r="1" spans="1:26" ht="15.75" customHeight="1">
      <c r="A1" s="187" t="s">
        <v>93</v>
      </c>
      <c r="B1" s="188"/>
      <c r="C1" s="188"/>
      <c r="D1" s="188"/>
      <c r="E1" s="188"/>
      <c r="F1" s="188"/>
      <c r="G1" s="188"/>
      <c r="H1" s="18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62" t="s">
        <v>98</v>
      </c>
      <c r="B2" s="189"/>
      <c r="C2" s="189"/>
      <c r="D2" s="189"/>
      <c r="E2" s="189"/>
      <c r="F2" s="189"/>
      <c r="G2" s="189"/>
      <c r="H2" s="18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190" t="s">
        <v>97</v>
      </c>
      <c r="B3" s="190"/>
      <c r="C3" s="190"/>
      <c r="D3" s="190"/>
      <c r="E3" s="190"/>
      <c r="F3" s="190"/>
      <c r="G3" s="190"/>
      <c r="H3" s="19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8" t="s">
        <v>99</v>
      </c>
      <c r="B5" s="9"/>
      <c r="C5" s="9"/>
      <c r="D5" s="9"/>
      <c r="E5" s="9"/>
      <c r="F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78" t="s">
        <v>2</v>
      </c>
      <c r="B7" s="180" t="s">
        <v>11</v>
      </c>
      <c r="C7" s="182" t="s">
        <v>8</v>
      </c>
      <c r="D7" s="183"/>
      <c r="E7" s="184"/>
      <c r="F7" s="180" t="s">
        <v>12</v>
      </c>
      <c r="G7" s="180" t="s">
        <v>13</v>
      </c>
      <c r="H7" s="182" t="s">
        <v>15</v>
      </c>
      <c r="I7" s="183"/>
      <c r="J7" s="184"/>
      <c r="K7" s="182" t="s">
        <v>16</v>
      </c>
      <c r="L7" s="183"/>
      <c r="M7" s="184"/>
      <c r="N7" s="182" t="s">
        <v>17</v>
      </c>
      <c r="O7" s="183"/>
      <c r="P7" s="184"/>
      <c r="Q7" s="185" t="s">
        <v>18</v>
      </c>
      <c r="R7" s="1"/>
      <c r="S7" s="1"/>
      <c r="T7" s="1"/>
      <c r="U7" s="1"/>
      <c r="V7" s="1"/>
      <c r="W7" s="1"/>
      <c r="X7" s="1"/>
      <c r="Y7" s="1"/>
      <c r="Z7" s="1"/>
    </row>
    <row r="8" spans="1:26" ht="65.25" customHeight="1">
      <c r="A8" s="179"/>
      <c r="B8" s="181"/>
      <c r="C8" s="11" t="s">
        <v>21</v>
      </c>
      <c r="D8" s="11" t="s">
        <v>22</v>
      </c>
      <c r="E8" s="11" t="s">
        <v>23</v>
      </c>
      <c r="F8" s="181"/>
      <c r="G8" s="181"/>
      <c r="H8" s="13" t="s">
        <v>24</v>
      </c>
      <c r="I8" s="11" t="s">
        <v>27</v>
      </c>
      <c r="J8" s="11" t="s">
        <v>28</v>
      </c>
      <c r="K8" s="11" t="s">
        <v>29</v>
      </c>
      <c r="L8" s="11" t="s">
        <v>30</v>
      </c>
      <c r="M8" s="11" t="s">
        <v>31</v>
      </c>
      <c r="N8" s="11" t="s">
        <v>29</v>
      </c>
      <c r="O8" s="11" t="s">
        <v>30</v>
      </c>
      <c r="P8" s="11" t="s">
        <v>31</v>
      </c>
      <c r="Q8" s="186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4"/>
      <c r="B9" s="15"/>
      <c r="C9" s="15"/>
      <c r="D9" s="17"/>
      <c r="E9" s="17"/>
      <c r="F9" s="18"/>
      <c r="G9" s="20">
        <f t="shared" ref="G9:G15" si="0">C9+D9+E9+F9</f>
        <v>0</v>
      </c>
      <c r="H9" s="20"/>
      <c r="I9" s="21"/>
      <c r="J9" s="21">
        <v>6</v>
      </c>
      <c r="K9" s="23">
        <f t="shared" ref="K9:K15" si="1">(C9+D9)*I9*15/1000</f>
        <v>0</v>
      </c>
      <c r="L9" s="23">
        <f t="shared" ref="L9:L15" si="2">(C9+D9)*I9*1.5/1000</f>
        <v>0</v>
      </c>
      <c r="M9" s="23">
        <f t="shared" ref="M9:M15" si="3">(C9+D9)*I9*0.45/1000</f>
        <v>0</v>
      </c>
      <c r="N9" s="23">
        <f t="shared" ref="N9:N15" si="4">E9*J9*15/1000</f>
        <v>0</v>
      </c>
      <c r="O9" s="23">
        <f t="shared" ref="O9:O15" si="5">E9*J9*1.5/1000</f>
        <v>0</v>
      </c>
      <c r="P9" s="23">
        <f t="shared" ref="P9:P15" si="6">E9*J9*0.45/1000</f>
        <v>0</v>
      </c>
      <c r="Q9" s="28">
        <f t="shared" ref="Q9:Q15" si="7">K9+L9+M9+N9+O9+P9</f>
        <v>0</v>
      </c>
      <c r="R9" s="30"/>
      <c r="S9" s="30"/>
      <c r="T9" s="30"/>
      <c r="U9" s="30"/>
      <c r="V9" s="30"/>
      <c r="W9" s="30"/>
      <c r="X9" s="30"/>
      <c r="Y9" s="30"/>
      <c r="Z9" s="30"/>
    </row>
    <row r="10" spans="1:26" ht="15.75" customHeight="1">
      <c r="A10" s="14"/>
      <c r="B10" s="17"/>
      <c r="C10" s="15"/>
      <c r="D10" s="15"/>
      <c r="E10" s="15"/>
      <c r="F10" s="17"/>
      <c r="G10" s="20">
        <f t="shared" si="0"/>
        <v>0</v>
      </c>
      <c r="H10" s="20"/>
      <c r="I10" s="21"/>
      <c r="J10" s="21">
        <v>6</v>
      </c>
      <c r="K10" s="23">
        <f t="shared" si="1"/>
        <v>0</v>
      </c>
      <c r="L10" s="23">
        <f t="shared" si="2"/>
        <v>0</v>
      </c>
      <c r="M10" s="23">
        <f t="shared" si="3"/>
        <v>0</v>
      </c>
      <c r="N10" s="23">
        <f t="shared" si="4"/>
        <v>0</v>
      </c>
      <c r="O10" s="23">
        <f t="shared" si="5"/>
        <v>0</v>
      </c>
      <c r="P10" s="23">
        <f t="shared" si="6"/>
        <v>0</v>
      </c>
      <c r="Q10" s="28">
        <f t="shared" si="7"/>
        <v>0</v>
      </c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5.75" customHeight="1">
      <c r="A11" s="14"/>
      <c r="B11" s="15"/>
      <c r="C11" s="15"/>
      <c r="D11" s="15"/>
      <c r="E11" s="15"/>
      <c r="F11" s="15"/>
      <c r="G11" s="20">
        <f t="shared" si="0"/>
        <v>0</v>
      </c>
      <c r="H11" s="20"/>
      <c r="I11" s="21"/>
      <c r="J11" s="21">
        <v>6</v>
      </c>
      <c r="K11" s="23">
        <f t="shared" si="1"/>
        <v>0</v>
      </c>
      <c r="L11" s="23">
        <f t="shared" si="2"/>
        <v>0</v>
      </c>
      <c r="M11" s="23">
        <f t="shared" si="3"/>
        <v>0</v>
      </c>
      <c r="N11" s="23">
        <f t="shared" si="4"/>
        <v>0</v>
      </c>
      <c r="O11" s="23">
        <f t="shared" si="5"/>
        <v>0</v>
      </c>
      <c r="P11" s="23">
        <f t="shared" si="6"/>
        <v>0</v>
      </c>
      <c r="Q11" s="28">
        <f t="shared" si="7"/>
        <v>0</v>
      </c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5.75" customHeight="1">
      <c r="A12" s="14"/>
      <c r="B12" s="15"/>
      <c r="C12" s="15"/>
      <c r="D12" s="15"/>
      <c r="E12" s="15"/>
      <c r="F12" s="15"/>
      <c r="G12" s="20">
        <f t="shared" si="0"/>
        <v>0</v>
      </c>
      <c r="H12" s="20"/>
      <c r="I12" s="21"/>
      <c r="J12" s="21">
        <v>6</v>
      </c>
      <c r="K12" s="23">
        <f t="shared" si="1"/>
        <v>0</v>
      </c>
      <c r="L12" s="23">
        <f t="shared" si="2"/>
        <v>0</v>
      </c>
      <c r="M12" s="23">
        <f t="shared" si="3"/>
        <v>0</v>
      </c>
      <c r="N12" s="23">
        <f t="shared" si="4"/>
        <v>0</v>
      </c>
      <c r="O12" s="23">
        <f t="shared" si="5"/>
        <v>0</v>
      </c>
      <c r="P12" s="23">
        <f t="shared" si="6"/>
        <v>0</v>
      </c>
      <c r="Q12" s="28">
        <f t="shared" si="7"/>
        <v>0</v>
      </c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.75" customHeight="1">
      <c r="A13" s="14"/>
      <c r="B13" s="15"/>
      <c r="C13" s="15"/>
      <c r="D13" s="15"/>
      <c r="E13" s="15"/>
      <c r="F13" s="15"/>
      <c r="G13" s="20">
        <f t="shared" si="0"/>
        <v>0</v>
      </c>
      <c r="H13" s="20"/>
      <c r="I13" s="21"/>
      <c r="J13" s="21">
        <v>6</v>
      </c>
      <c r="K13" s="23">
        <f t="shared" si="1"/>
        <v>0</v>
      </c>
      <c r="L13" s="23">
        <f t="shared" si="2"/>
        <v>0</v>
      </c>
      <c r="M13" s="23">
        <f t="shared" si="3"/>
        <v>0</v>
      </c>
      <c r="N13" s="23">
        <f t="shared" si="4"/>
        <v>0</v>
      </c>
      <c r="O13" s="23">
        <f t="shared" si="5"/>
        <v>0</v>
      </c>
      <c r="P13" s="23">
        <f t="shared" si="6"/>
        <v>0</v>
      </c>
      <c r="Q13" s="28">
        <f t="shared" si="7"/>
        <v>0</v>
      </c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5.75" customHeight="1">
      <c r="A14" s="14"/>
      <c r="B14" s="15"/>
      <c r="C14" s="15"/>
      <c r="D14" s="15"/>
      <c r="E14" s="15"/>
      <c r="F14" s="15"/>
      <c r="G14" s="20">
        <f t="shared" si="0"/>
        <v>0</v>
      </c>
      <c r="H14" s="20"/>
      <c r="I14" s="21"/>
      <c r="J14" s="21">
        <v>6</v>
      </c>
      <c r="K14" s="23">
        <f t="shared" si="1"/>
        <v>0</v>
      </c>
      <c r="L14" s="23">
        <f t="shared" si="2"/>
        <v>0</v>
      </c>
      <c r="M14" s="23">
        <f t="shared" si="3"/>
        <v>0</v>
      </c>
      <c r="N14" s="23">
        <f t="shared" si="4"/>
        <v>0</v>
      </c>
      <c r="O14" s="23">
        <f t="shared" si="5"/>
        <v>0</v>
      </c>
      <c r="P14" s="23">
        <f t="shared" si="6"/>
        <v>0</v>
      </c>
      <c r="Q14" s="28">
        <f t="shared" si="7"/>
        <v>0</v>
      </c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5.75" customHeight="1">
      <c r="A15" s="14"/>
      <c r="B15" s="15"/>
      <c r="C15" s="15"/>
      <c r="D15" s="15"/>
      <c r="E15" s="15"/>
      <c r="F15" s="15"/>
      <c r="G15" s="20">
        <f t="shared" si="0"/>
        <v>0</v>
      </c>
      <c r="H15" s="20"/>
      <c r="I15" s="21"/>
      <c r="J15" s="21">
        <v>6</v>
      </c>
      <c r="K15" s="23">
        <f t="shared" si="1"/>
        <v>0</v>
      </c>
      <c r="L15" s="23">
        <f t="shared" si="2"/>
        <v>0</v>
      </c>
      <c r="M15" s="23">
        <f t="shared" si="3"/>
        <v>0</v>
      </c>
      <c r="N15" s="23">
        <f t="shared" si="4"/>
        <v>0</v>
      </c>
      <c r="O15" s="23">
        <f t="shared" si="5"/>
        <v>0</v>
      </c>
      <c r="P15" s="23">
        <f t="shared" si="6"/>
        <v>0</v>
      </c>
      <c r="Q15" s="28">
        <f t="shared" si="7"/>
        <v>0</v>
      </c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75" hidden="1" customHeight="1">
      <c r="A16" s="39" t="s">
        <v>42</v>
      </c>
      <c r="B16" s="41">
        <f>SUM(B9:B15)</f>
        <v>0</v>
      </c>
      <c r="C16" s="41"/>
      <c r="D16" s="41"/>
      <c r="E16" s="41"/>
      <c r="F16" s="41"/>
      <c r="G16" s="41" t="e">
        <f>#REF!+#REF!</f>
        <v>#REF!</v>
      </c>
      <c r="H16" s="41"/>
      <c r="I16" s="44"/>
      <c r="J16" s="44"/>
      <c r="K16" s="44"/>
      <c r="L16" s="44"/>
      <c r="M16" s="21" t="e">
        <f t="shared" ref="M16:M20" si="8">(C16+#REF!)*J16*4/1000</f>
        <v>#REF!</v>
      </c>
      <c r="N16" s="44"/>
      <c r="O16" s="44"/>
      <c r="P16" s="44"/>
      <c r="Q16" s="28" t="e">
        <f t="shared" ref="Q16:Q20" si="9">K16+M16+N16+P16</f>
        <v>#REF!</v>
      </c>
      <c r="R16" s="30"/>
      <c r="S16" s="30"/>
      <c r="T16" s="1"/>
      <c r="U16" s="30"/>
      <c r="V16" s="30"/>
      <c r="W16" s="1"/>
      <c r="X16" s="1"/>
      <c r="Y16" s="1"/>
      <c r="Z16" s="1"/>
    </row>
    <row r="17" spans="1:26" ht="15.75" hidden="1" customHeight="1">
      <c r="A17" s="14" t="s">
        <v>43</v>
      </c>
      <c r="B17" s="20">
        <v>8685</v>
      </c>
      <c r="C17" s="15">
        <v>7584</v>
      </c>
      <c r="D17" s="15"/>
      <c r="E17" s="15">
        <v>1101</v>
      </c>
      <c r="F17" s="15"/>
      <c r="G17" s="20" t="e">
        <f t="shared" ref="G17:G19" si="10">#REF!+B17</f>
        <v>#REF!</v>
      </c>
      <c r="H17" s="20"/>
      <c r="I17" s="48">
        <v>1</v>
      </c>
      <c r="J17" s="48">
        <v>5</v>
      </c>
      <c r="K17" s="48"/>
      <c r="L17" s="48"/>
      <c r="M17" s="21" t="e">
        <f t="shared" si="8"/>
        <v>#REF!</v>
      </c>
      <c r="N17" s="23"/>
      <c r="O17" s="23"/>
      <c r="P17" s="23"/>
      <c r="Q17" s="28" t="e">
        <f t="shared" si="9"/>
        <v>#REF!</v>
      </c>
      <c r="R17" s="1"/>
      <c r="S17" s="52"/>
      <c r="T17" s="1"/>
      <c r="U17" s="30"/>
      <c r="V17" s="30"/>
      <c r="W17" s="1"/>
      <c r="X17" s="1"/>
      <c r="Y17" s="1"/>
      <c r="Z17" s="1"/>
    </row>
    <row r="18" spans="1:26" ht="15.75" hidden="1" customHeight="1">
      <c r="A18" s="14" t="s">
        <v>44</v>
      </c>
      <c r="B18" s="20">
        <v>13565</v>
      </c>
      <c r="C18" s="15">
        <v>11890</v>
      </c>
      <c r="D18" s="15"/>
      <c r="E18" s="15">
        <v>1675</v>
      </c>
      <c r="F18" s="15"/>
      <c r="G18" s="20" t="e">
        <f t="shared" si="10"/>
        <v>#REF!</v>
      </c>
      <c r="H18" s="20"/>
      <c r="I18" s="48">
        <v>1</v>
      </c>
      <c r="J18" s="48">
        <v>5</v>
      </c>
      <c r="K18" s="48"/>
      <c r="L18" s="48"/>
      <c r="M18" s="21" t="e">
        <f t="shared" si="8"/>
        <v>#REF!</v>
      </c>
      <c r="N18" s="23"/>
      <c r="O18" s="23"/>
      <c r="P18" s="23"/>
      <c r="Q18" s="28" t="e">
        <f t="shared" si="9"/>
        <v>#REF!</v>
      </c>
      <c r="R18" s="1"/>
      <c r="S18" s="30"/>
      <c r="T18" s="1"/>
      <c r="U18" s="30"/>
      <c r="V18" s="30"/>
      <c r="W18" s="1"/>
      <c r="X18" s="1"/>
      <c r="Y18" s="1"/>
      <c r="Z18" s="1"/>
    </row>
    <row r="19" spans="1:26" ht="15.75" hidden="1" customHeight="1">
      <c r="A19" s="14" t="s">
        <v>45</v>
      </c>
      <c r="B19" s="20">
        <v>23386</v>
      </c>
      <c r="C19" s="15">
        <v>17448</v>
      </c>
      <c r="D19" s="15"/>
      <c r="E19" s="15">
        <v>5938</v>
      </c>
      <c r="F19" s="15"/>
      <c r="G19" s="20" t="e">
        <f t="shared" si="10"/>
        <v>#REF!</v>
      </c>
      <c r="H19" s="20"/>
      <c r="I19" s="48">
        <v>3</v>
      </c>
      <c r="J19" s="48">
        <v>3</v>
      </c>
      <c r="K19" s="48"/>
      <c r="L19" s="48"/>
      <c r="M19" s="21" t="e">
        <f t="shared" si="8"/>
        <v>#REF!</v>
      </c>
      <c r="N19" s="23"/>
      <c r="O19" s="23"/>
      <c r="P19" s="23"/>
      <c r="Q19" s="28" t="e">
        <f t="shared" si="9"/>
        <v>#REF!</v>
      </c>
      <c r="R19" s="1"/>
      <c r="S19" s="1"/>
      <c r="T19" s="1"/>
      <c r="U19" s="30"/>
      <c r="V19" s="30"/>
      <c r="W19" s="1"/>
      <c r="X19" s="1"/>
      <c r="Y19" s="1"/>
      <c r="Z19" s="1"/>
    </row>
    <row r="20" spans="1:26" ht="15.75" hidden="1" customHeight="1">
      <c r="A20" s="56" t="s">
        <v>46</v>
      </c>
      <c r="B20" s="58">
        <f t="shared" ref="B20:C20" si="11">B17+B18+B19</f>
        <v>45636</v>
      </c>
      <c r="C20" s="58">
        <f t="shared" si="11"/>
        <v>36922</v>
      </c>
      <c r="D20" s="58"/>
      <c r="E20" s="58">
        <f>E17+E18+E19</f>
        <v>8714</v>
      </c>
      <c r="F20" s="58"/>
      <c r="G20" s="58" t="e">
        <f>G17+G18+G19</f>
        <v>#REF!</v>
      </c>
      <c r="H20" s="58"/>
      <c r="I20" s="60"/>
      <c r="J20" s="60"/>
      <c r="K20" s="60"/>
      <c r="L20" s="60"/>
      <c r="M20" s="21" t="e">
        <f t="shared" si="8"/>
        <v>#REF!</v>
      </c>
      <c r="N20" s="60"/>
      <c r="O20" s="60"/>
      <c r="P20" s="60"/>
      <c r="Q20" s="28" t="e">
        <f t="shared" si="9"/>
        <v>#REF!</v>
      </c>
      <c r="R20" s="6"/>
      <c r="S20" s="6"/>
      <c r="T20" s="6"/>
      <c r="U20" s="30"/>
      <c r="V20" s="30"/>
      <c r="W20" s="6"/>
      <c r="X20" s="6"/>
      <c r="Y20" s="6"/>
      <c r="Z20" s="6"/>
    </row>
    <row r="21" spans="1:26" ht="15.75" customHeight="1">
      <c r="A21" s="62" t="s">
        <v>14</v>
      </c>
      <c r="B21" s="64">
        <f t="shared" ref="B21:C21" si="12">B9+B10+B11+B12+B13+B14+B15</f>
        <v>0</v>
      </c>
      <c r="C21" s="64">
        <f t="shared" si="12"/>
        <v>0</v>
      </c>
      <c r="D21" s="64">
        <f>SUM(D9:D20)</f>
        <v>0</v>
      </c>
      <c r="E21" s="64">
        <f>E9+E10+E11+E12+E13+E14+E15</f>
        <v>0</v>
      </c>
      <c r="F21" s="64">
        <f>SUM(F9:F20)</f>
        <v>0</v>
      </c>
      <c r="G21" s="64">
        <f>G9+G10+G11+G12+G13+G14+G15</f>
        <v>0</v>
      </c>
      <c r="H21" s="64"/>
      <c r="I21" s="67"/>
      <c r="J21" s="67"/>
      <c r="K21" s="67">
        <f t="shared" ref="K21:L21" si="13">SUM(K9:K20)</f>
        <v>0</v>
      </c>
      <c r="L21" s="67">
        <f t="shared" si="13"/>
        <v>0</v>
      </c>
      <c r="M21" s="67">
        <f>M9+M10+M11+M12+M13+M14+M15</f>
        <v>0</v>
      </c>
      <c r="N21" s="67">
        <f t="shared" ref="N21:P21" si="14">SUM(N9:N20)</f>
        <v>0</v>
      </c>
      <c r="O21" s="67">
        <f t="shared" si="14"/>
        <v>0</v>
      </c>
      <c r="P21" s="67">
        <f t="shared" si="14"/>
        <v>0</v>
      </c>
      <c r="Q21" s="70">
        <f>Q9+Q10+Q11+Q12+Q13+Q14+Q15</f>
        <v>0</v>
      </c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>
      <c r="A22" s="74" t="s">
        <v>50</v>
      </c>
      <c r="B22" s="75"/>
      <c r="C22" s="38"/>
      <c r="D22" s="38"/>
      <c r="E22" s="38"/>
      <c r="F22" s="38"/>
      <c r="G22" s="38"/>
      <c r="H22" s="38"/>
      <c r="I22" s="1"/>
      <c r="J22" s="1"/>
      <c r="K22" s="1"/>
      <c r="L22" s="1"/>
      <c r="M22" s="1"/>
      <c r="N22" s="30"/>
      <c r="O22" s="30"/>
      <c r="P22" s="30"/>
      <c r="Q22" s="78">
        <f>Q21*0.05</f>
        <v>0</v>
      </c>
      <c r="R22" s="30"/>
      <c r="S22" s="1"/>
      <c r="T22" s="1"/>
      <c r="U22" s="30"/>
      <c r="V22" s="1"/>
      <c r="W22" s="1"/>
      <c r="X22" s="1"/>
      <c r="Y22" s="1"/>
      <c r="Z22" s="1"/>
    </row>
    <row r="23" spans="1:26" ht="15.75" customHeight="1">
      <c r="A23" s="81" t="s">
        <v>51</v>
      </c>
      <c r="B23" s="38"/>
      <c r="C23" s="38"/>
      <c r="D23" s="38"/>
      <c r="E23" s="38"/>
      <c r="F23" s="38"/>
      <c r="G23" s="38"/>
      <c r="H23" s="38"/>
      <c r="I23" s="38"/>
      <c r="J23" s="1"/>
      <c r="K23" s="30"/>
      <c r="L23" s="30"/>
      <c r="M23" s="30"/>
      <c r="N23" s="30"/>
      <c r="O23" s="30"/>
      <c r="P23" s="30"/>
      <c r="Q23" s="84">
        <f>Q21+Q22</f>
        <v>0</v>
      </c>
      <c r="R23" s="38"/>
      <c r="S23" s="1"/>
      <c r="T23" s="30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86"/>
      <c r="D24" s="86"/>
      <c r="E24" s="86"/>
      <c r="F24" s="86"/>
      <c r="G24" s="86"/>
      <c r="H24" s="86"/>
      <c r="I24" s="86"/>
      <c r="J24" s="26"/>
      <c r="K24" s="30"/>
      <c r="L24" s="30"/>
      <c r="M24" s="30"/>
      <c r="N24" s="30"/>
      <c r="O24" s="30"/>
      <c r="P24" s="89" t="s">
        <v>56</v>
      </c>
      <c r="Q24" s="91">
        <f>Q23*0.885</f>
        <v>0</v>
      </c>
      <c r="R24" s="30"/>
      <c r="S24" s="30"/>
      <c r="T24" s="30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38"/>
      <c r="H25" s="38"/>
      <c r="I25" s="30"/>
      <c r="J25" s="86"/>
      <c r="K25" s="30"/>
      <c r="L25" s="30"/>
      <c r="M25" s="30"/>
      <c r="N25" s="1"/>
      <c r="O25" s="1"/>
      <c r="P25" s="92" t="s">
        <v>58</v>
      </c>
      <c r="Q25" s="94">
        <f>Q23*0.0885</f>
        <v>0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38"/>
      <c r="F26" s="38"/>
      <c r="G26" s="38"/>
      <c r="H26" s="38"/>
      <c r="I26" s="30"/>
      <c r="J26" s="24"/>
      <c r="K26" s="30"/>
      <c r="L26" s="30"/>
      <c r="M26" s="1"/>
      <c r="N26" s="1"/>
      <c r="O26" s="1"/>
      <c r="P26" s="96" t="s">
        <v>59</v>
      </c>
      <c r="Q26" s="98">
        <f>Q23*0.0265</f>
        <v>0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30"/>
      <c r="H27" s="30"/>
      <c r="I27" s="1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26"/>
      <c r="K29" s="3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26"/>
      <c r="K30" s="30"/>
      <c r="L30" s="3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A7:A8"/>
    <mergeCell ref="B7:B8"/>
    <mergeCell ref="C7:E7"/>
    <mergeCell ref="Q7:Q8"/>
    <mergeCell ref="A1:H1"/>
    <mergeCell ref="A2:H2"/>
    <mergeCell ref="A3:H3"/>
    <mergeCell ref="K7:M7"/>
    <mergeCell ref="N7:P7"/>
    <mergeCell ref="G7:G8"/>
    <mergeCell ref="F7:F8"/>
    <mergeCell ref="H7:J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DD4"/>
  </sheetPr>
  <dimension ref="A1:Z1000"/>
  <sheetViews>
    <sheetView topLeftCell="A14" workbookViewId="0">
      <selection activeCell="E15" sqref="E15"/>
    </sheetView>
  </sheetViews>
  <sheetFormatPr defaultColWidth="14.453125" defaultRowHeight="15" customHeight="1"/>
  <cols>
    <col min="1" max="1" width="20.1796875" customWidth="1"/>
    <col min="2" max="2" width="19.1796875" customWidth="1"/>
    <col min="3" max="3" width="11.453125" customWidth="1"/>
    <col min="4" max="4" width="18" customWidth="1"/>
    <col min="5" max="5" width="12.7265625" customWidth="1"/>
    <col min="6" max="6" width="11.453125" customWidth="1"/>
    <col min="7" max="8" width="11.26953125" customWidth="1"/>
    <col min="9" max="9" width="11.453125" customWidth="1"/>
    <col min="10" max="10" width="11.7265625" customWidth="1"/>
    <col min="11" max="11" width="10.453125" customWidth="1"/>
    <col min="12" max="12" width="9.453125" customWidth="1"/>
    <col min="13" max="13" width="11" customWidth="1"/>
    <col min="14" max="14" width="10.453125" customWidth="1"/>
    <col min="15" max="26" width="9.1796875" customWidth="1"/>
  </cols>
  <sheetData>
    <row r="1" spans="1:26" ht="15.75" customHeight="1">
      <c r="A1" s="187" t="s">
        <v>93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58" t="s">
        <v>98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90" t="s">
        <v>96</v>
      </c>
      <c r="B3" s="190"/>
      <c r="C3" s="190"/>
      <c r="D3" s="190"/>
      <c r="E3" s="190"/>
      <c r="F3" s="190"/>
      <c r="G3" s="190"/>
      <c r="H3" s="19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 t="s">
        <v>1</v>
      </c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78" t="s">
        <v>2</v>
      </c>
      <c r="B6" s="180" t="s">
        <v>3</v>
      </c>
      <c r="C6" s="180" t="s">
        <v>5</v>
      </c>
      <c r="D6" s="182" t="s">
        <v>6</v>
      </c>
      <c r="E6" s="183"/>
      <c r="F6" s="191"/>
      <c r="G6" s="192" t="s">
        <v>14</v>
      </c>
      <c r="H6" s="194" t="s">
        <v>19</v>
      </c>
      <c r="I6" s="183"/>
      <c r="J6" s="183"/>
      <c r="K6" s="183"/>
      <c r="L6" s="183"/>
      <c r="M6" s="19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196"/>
      <c r="B7" s="197"/>
      <c r="C7" s="197"/>
      <c r="D7" s="19" t="s">
        <v>32</v>
      </c>
      <c r="E7" s="19" t="s">
        <v>33</v>
      </c>
      <c r="F7" s="19" t="s">
        <v>34</v>
      </c>
      <c r="G7" s="193"/>
      <c r="H7" s="19" t="s">
        <v>35</v>
      </c>
      <c r="I7" s="19" t="s">
        <v>36</v>
      </c>
      <c r="J7" s="19" t="s">
        <v>37</v>
      </c>
      <c r="K7" s="19" t="s">
        <v>38</v>
      </c>
      <c r="L7" s="25" t="s">
        <v>39</v>
      </c>
      <c r="M7" s="27" t="s">
        <v>40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21"/>
      <c r="B8" s="20"/>
      <c r="C8" s="31"/>
      <c r="D8" s="23"/>
      <c r="E8" s="23"/>
      <c r="F8" s="23"/>
      <c r="G8" s="23">
        <f t="shared" ref="G8:G14" si="0">D8+E8+F8</f>
        <v>0</v>
      </c>
      <c r="H8" s="33" t="s">
        <v>24</v>
      </c>
      <c r="I8" s="33" t="s">
        <v>24</v>
      </c>
      <c r="J8" s="33" t="s">
        <v>24</v>
      </c>
      <c r="K8" s="35" t="s">
        <v>41</v>
      </c>
      <c r="L8" s="35" t="s">
        <v>41</v>
      </c>
      <c r="M8" s="37" t="s">
        <v>41</v>
      </c>
      <c r="N8" s="1"/>
      <c r="O8" s="38"/>
      <c r="P8" s="3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1"/>
      <c r="B9" s="20"/>
      <c r="C9" s="31"/>
      <c r="D9" s="23"/>
      <c r="E9" s="23"/>
      <c r="F9" s="23"/>
      <c r="G9" s="23">
        <f t="shared" si="0"/>
        <v>0</v>
      </c>
      <c r="H9" s="42" t="s">
        <v>24</v>
      </c>
      <c r="I9" s="43" t="s">
        <v>41</v>
      </c>
      <c r="J9" s="43" t="s">
        <v>41</v>
      </c>
      <c r="K9" s="43" t="s">
        <v>41</v>
      </c>
      <c r="L9" s="43" t="s">
        <v>41</v>
      </c>
      <c r="M9" s="43" t="s">
        <v>41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1"/>
      <c r="B10" s="20"/>
      <c r="C10" s="31"/>
      <c r="D10" s="23"/>
      <c r="E10" s="23"/>
      <c r="F10" s="23"/>
      <c r="G10" s="23">
        <f t="shared" si="0"/>
        <v>0</v>
      </c>
      <c r="H10" s="46" t="s">
        <v>24</v>
      </c>
      <c r="I10" s="47" t="s">
        <v>41</v>
      </c>
      <c r="J10" s="47" t="s">
        <v>41</v>
      </c>
      <c r="K10" s="47" t="s">
        <v>41</v>
      </c>
      <c r="L10" s="47" t="s">
        <v>41</v>
      </c>
      <c r="M10" s="50" t="s">
        <v>41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1"/>
      <c r="B11" s="20"/>
      <c r="C11" s="31"/>
      <c r="D11" s="23"/>
      <c r="E11" s="23"/>
      <c r="F11" s="23"/>
      <c r="G11" s="23">
        <f t="shared" si="0"/>
        <v>0</v>
      </c>
      <c r="H11" s="46" t="s">
        <v>24</v>
      </c>
      <c r="I11" s="46" t="s">
        <v>24</v>
      </c>
      <c r="J11" s="46" t="s">
        <v>24</v>
      </c>
      <c r="K11" s="47" t="s">
        <v>41</v>
      </c>
      <c r="L11" s="47" t="s">
        <v>41</v>
      </c>
      <c r="M11" s="50" t="s">
        <v>41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1"/>
      <c r="B12" s="20"/>
      <c r="C12" s="31"/>
      <c r="D12" s="23"/>
      <c r="E12" s="23"/>
      <c r="F12" s="23"/>
      <c r="G12" s="23">
        <f t="shared" si="0"/>
        <v>0</v>
      </c>
      <c r="H12" s="46" t="s">
        <v>24</v>
      </c>
      <c r="I12" s="47" t="s">
        <v>41</v>
      </c>
      <c r="J12" s="47" t="s">
        <v>41</v>
      </c>
      <c r="K12" s="47" t="s">
        <v>41</v>
      </c>
      <c r="L12" s="47" t="s">
        <v>41</v>
      </c>
      <c r="M12" s="50" t="s">
        <v>41</v>
      </c>
      <c r="N12" s="1"/>
      <c r="O12" s="38"/>
      <c r="P12" s="38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1"/>
      <c r="B13" s="20"/>
      <c r="C13" s="31"/>
      <c r="D13" s="23"/>
      <c r="E13" s="23"/>
      <c r="F13" s="23"/>
      <c r="G13" s="23">
        <f t="shared" si="0"/>
        <v>0</v>
      </c>
      <c r="H13" s="46" t="s">
        <v>24</v>
      </c>
      <c r="I13" s="47" t="s">
        <v>41</v>
      </c>
      <c r="J13" s="47" t="s">
        <v>41</v>
      </c>
      <c r="K13" s="47" t="s">
        <v>41</v>
      </c>
      <c r="L13" s="47" t="s">
        <v>41</v>
      </c>
      <c r="M13" s="50" t="s">
        <v>41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1"/>
      <c r="B14" s="20"/>
      <c r="C14" s="31"/>
      <c r="D14" s="23"/>
      <c r="E14" s="23"/>
      <c r="F14" s="23"/>
      <c r="G14" s="23">
        <f t="shared" si="0"/>
        <v>0</v>
      </c>
      <c r="H14" s="46" t="s">
        <v>24</v>
      </c>
      <c r="I14" s="47" t="s">
        <v>41</v>
      </c>
      <c r="J14" s="47" t="s">
        <v>41</v>
      </c>
      <c r="K14" s="47" t="s">
        <v>41</v>
      </c>
      <c r="L14" s="47" t="s">
        <v>41</v>
      </c>
      <c r="M14" s="50" t="s">
        <v>41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54" t="s">
        <v>14</v>
      </c>
      <c r="B15" s="57">
        <f t="shared" ref="B15:G15" si="1">SUM(B8:B14)</f>
        <v>0</v>
      </c>
      <c r="C15" s="57">
        <f t="shared" si="1"/>
        <v>0</v>
      </c>
      <c r="D15" s="57">
        <f t="shared" si="1"/>
        <v>0</v>
      </c>
      <c r="E15" s="57">
        <f t="shared" si="1"/>
        <v>0</v>
      </c>
      <c r="F15" s="57">
        <f t="shared" si="1"/>
        <v>0</v>
      </c>
      <c r="G15" s="57">
        <f t="shared" si="1"/>
        <v>0</v>
      </c>
      <c r="H15" s="61"/>
      <c r="I15" s="61"/>
      <c r="J15" s="61"/>
      <c r="K15" s="61"/>
      <c r="L15" s="61"/>
      <c r="M15" s="61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63" t="s">
        <v>48</v>
      </c>
      <c r="B16" s="66"/>
      <c r="C16" s="69"/>
      <c r="D16" s="66"/>
      <c r="E16" s="66"/>
      <c r="F16" s="66"/>
      <c r="G16" s="66"/>
      <c r="H16" s="1"/>
      <c r="I16" s="3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6" t="s">
        <v>49</v>
      </c>
      <c r="B18" s="1"/>
      <c r="C18" s="1"/>
      <c r="D18" s="1"/>
      <c r="E18" s="1"/>
      <c r="F18" s="1"/>
      <c r="G18" s="1"/>
      <c r="H18" s="1"/>
      <c r="I18" s="1"/>
      <c r="J18" s="38"/>
      <c r="K18" s="1"/>
      <c r="L18" s="3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72"/>
      <c r="B19" s="76"/>
      <c r="C19" s="79" t="s">
        <v>52</v>
      </c>
      <c r="D19" s="85" t="s">
        <v>53</v>
      </c>
      <c r="E19" s="85" t="s">
        <v>54</v>
      </c>
      <c r="F19" s="85" t="s">
        <v>38</v>
      </c>
      <c r="G19" s="85" t="s">
        <v>39</v>
      </c>
      <c r="H19" s="85" t="s">
        <v>40</v>
      </c>
      <c r="I19" s="87" t="s">
        <v>55</v>
      </c>
      <c r="J19" s="8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90"/>
      <c r="B20" s="93" t="s">
        <v>57</v>
      </c>
      <c r="C20" s="95"/>
      <c r="D20" s="97">
        <f>B8+B11</f>
        <v>0</v>
      </c>
      <c r="E20" s="97">
        <f>B8+B11</f>
        <v>0</v>
      </c>
      <c r="F20" s="99">
        <f>B8+B9+B10+B11+B12+B13+B14</f>
        <v>0</v>
      </c>
      <c r="G20" s="99">
        <f>B15</f>
        <v>0</v>
      </c>
      <c r="H20" s="99">
        <f>B15</f>
        <v>0</v>
      </c>
      <c r="I20" s="100">
        <f>B15</f>
        <v>0</v>
      </c>
      <c r="J20" s="38"/>
      <c r="K20" s="1"/>
      <c r="L20" s="1"/>
      <c r="M20" s="1"/>
      <c r="N20" s="3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01"/>
      <c r="B21" s="93" t="s">
        <v>60</v>
      </c>
      <c r="C21" s="95">
        <f>B8+B9+B10+B11+B12+B13+B14</f>
        <v>0</v>
      </c>
      <c r="D21" s="97">
        <f>B9+B10+B12+B13+B14</f>
        <v>0</v>
      </c>
      <c r="E21" s="97">
        <f>B9+B10+B12+B13+B14</f>
        <v>0</v>
      </c>
      <c r="F21" s="99"/>
      <c r="G21" s="99">
        <v>0</v>
      </c>
      <c r="H21" s="99">
        <v>0</v>
      </c>
      <c r="I21" s="100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02" t="s">
        <v>61</v>
      </c>
      <c r="B22" s="103" t="s">
        <v>62</v>
      </c>
      <c r="C22" s="104"/>
      <c r="D22" s="105"/>
      <c r="E22" s="105"/>
      <c r="F22" s="105"/>
      <c r="G22" s="105"/>
      <c r="H22" s="105"/>
      <c r="I22" s="106">
        <f t="shared" ref="I22:I24" si="2">C22+D22+E22+F22+G22+H22</f>
        <v>0</v>
      </c>
      <c r="J22" s="38"/>
      <c r="K22" s="30"/>
      <c r="L22" s="38"/>
      <c r="M22" s="3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07"/>
      <c r="B23" s="21" t="s">
        <v>63</v>
      </c>
      <c r="C23" s="23"/>
      <c r="D23" s="20"/>
      <c r="E23" s="20"/>
      <c r="F23" s="20"/>
      <c r="G23" s="20"/>
      <c r="H23" s="20"/>
      <c r="I23" s="106">
        <f t="shared" si="2"/>
        <v>0</v>
      </c>
      <c r="J23" s="38"/>
      <c r="K23" s="30"/>
      <c r="L23" s="38"/>
      <c r="M23" s="3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07"/>
      <c r="B24" s="21" t="s">
        <v>64</v>
      </c>
      <c r="C24" s="23"/>
      <c r="D24" s="20"/>
      <c r="E24" s="20"/>
      <c r="F24" s="20"/>
      <c r="G24" s="20"/>
      <c r="H24" s="20"/>
      <c r="I24" s="106">
        <f t="shared" si="2"/>
        <v>0</v>
      </c>
      <c r="J24" s="38"/>
      <c r="K24" s="30"/>
      <c r="L24" s="38"/>
      <c r="M24" s="38"/>
      <c r="N24" s="3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08"/>
      <c r="B25" s="109" t="s">
        <v>65</v>
      </c>
      <c r="C25" s="110">
        <f t="shared" ref="C25:D25" si="3">SUM(C22:C24)</f>
        <v>0</v>
      </c>
      <c r="D25" s="111">
        <f t="shared" si="3"/>
        <v>0</v>
      </c>
      <c r="E25" s="111">
        <f>E22+E23+E24</f>
        <v>0</v>
      </c>
      <c r="F25" s="111">
        <f t="shared" ref="F25:I25" si="4">SUM(F22:F24)</f>
        <v>0</v>
      </c>
      <c r="G25" s="111">
        <f t="shared" si="4"/>
        <v>0</v>
      </c>
      <c r="H25" s="111">
        <f t="shared" si="4"/>
        <v>0</v>
      </c>
      <c r="I25" s="112">
        <f t="shared" si="4"/>
        <v>0</v>
      </c>
      <c r="J25" s="66"/>
      <c r="K25" s="38"/>
      <c r="L25" s="38"/>
      <c r="M25" s="38"/>
      <c r="N25" s="3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38"/>
      <c r="J26" s="38"/>
      <c r="K26" s="38"/>
      <c r="L26" s="1"/>
      <c r="M26" s="1"/>
      <c r="N26" s="3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38"/>
      <c r="D27" s="1"/>
      <c r="E27" s="1"/>
      <c r="F27" s="1"/>
      <c r="G27" s="1"/>
      <c r="H27" s="1"/>
      <c r="I27" s="1"/>
      <c r="J27" s="1"/>
      <c r="K27" s="3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8"/>
      <c r="C28" s="1"/>
      <c r="D28" s="38"/>
      <c r="E28" s="38"/>
      <c r="F28" s="38"/>
      <c r="G28" s="1"/>
      <c r="H28" s="1"/>
      <c r="I28" s="1"/>
      <c r="J28" s="38"/>
      <c r="K28" s="3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3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3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3:H3"/>
    <mergeCell ref="A1:M1"/>
    <mergeCell ref="D6:F6"/>
    <mergeCell ref="G6:G7"/>
    <mergeCell ref="H6:M6"/>
    <mergeCell ref="A6:A7"/>
    <mergeCell ref="B6:B7"/>
    <mergeCell ref="C6:C7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7F7F"/>
  </sheetPr>
  <dimension ref="A1:Z1000"/>
  <sheetViews>
    <sheetView topLeftCell="A21" workbookViewId="0">
      <selection activeCell="K16" sqref="K16"/>
    </sheetView>
  </sheetViews>
  <sheetFormatPr defaultColWidth="14.453125" defaultRowHeight="15" customHeight="1"/>
  <cols>
    <col min="1" max="26" width="8.81640625" customWidth="1"/>
  </cols>
  <sheetData>
    <row r="1" spans="1:26" ht="20">
      <c r="A1" s="187" t="s">
        <v>93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">
      <c r="A2" s="158" t="s">
        <v>98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">
      <c r="A3" s="190" t="s">
        <v>95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>
      <c r="A4" s="4" t="s">
        <v>89</v>
      </c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>
      <c r="A5" s="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>
      <c r="A6" s="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M3"/>
    <mergeCell ref="A1:M1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923C"/>
  </sheetPr>
  <dimension ref="A1:Z1000"/>
  <sheetViews>
    <sheetView topLeftCell="A19" workbookViewId="0">
      <selection activeCell="E7" sqref="E7"/>
    </sheetView>
  </sheetViews>
  <sheetFormatPr defaultColWidth="14.453125" defaultRowHeight="15" customHeight="1"/>
  <cols>
    <col min="1" max="1" width="9.1796875" customWidth="1"/>
    <col min="2" max="2" width="23.1796875" customWidth="1"/>
    <col min="3" max="3" width="24.7265625" customWidth="1"/>
    <col min="4" max="4" width="18.26953125" customWidth="1"/>
    <col min="5" max="5" width="16.26953125" customWidth="1"/>
    <col min="6" max="6" width="16.7265625" customWidth="1"/>
    <col min="7" max="7" width="19.453125" customWidth="1"/>
    <col min="8" max="9" width="11.453125" customWidth="1"/>
    <col min="10" max="10" width="12.1796875" customWidth="1"/>
    <col min="11" max="12" width="11.7265625" customWidth="1"/>
    <col min="13" max="26" width="9.1796875" customWidth="1"/>
  </cols>
  <sheetData>
    <row r="1" spans="1:26" ht="15.75" customHeight="1" thickBot="1">
      <c r="A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3"/>
      <c r="B2" s="201" t="s">
        <v>93</v>
      </c>
      <c r="C2" s="202"/>
      <c r="D2" s="202"/>
      <c r="E2" s="202"/>
      <c r="F2" s="202"/>
      <c r="G2" s="203"/>
      <c r="H2" s="159"/>
      <c r="I2" s="159"/>
      <c r="J2" s="159"/>
      <c r="K2" s="159"/>
      <c r="L2" s="159"/>
      <c r="M2" s="159"/>
      <c r="N2" s="15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3"/>
      <c r="B3" s="158" t="s">
        <v>98</v>
      </c>
      <c r="C3" s="160"/>
      <c r="D3" s="160"/>
      <c r="E3" s="160"/>
      <c r="F3" s="160"/>
      <c r="G3" s="161"/>
      <c r="H3" s="160"/>
      <c r="I3" s="160"/>
      <c r="J3" s="160"/>
      <c r="K3" s="160"/>
      <c r="L3" s="160"/>
      <c r="M3" s="160"/>
      <c r="N3" s="16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thickBot="1">
      <c r="A4" s="3"/>
      <c r="B4" s="198" t="s">
        <v>94</v>
      </c>
      <c r="C4" s="199"/>
      <c r="D4" s="199"/>
      <c r="E4" s="199"/>
      <c r="F4" s="199"/>
      <c r="G4" s="20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1"/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4" t="s">
        <v>66</v>
      </c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6.5" customHeight="1">
      <c r="A7" s="1"/>
      <c r="B7" s="204" t="s">
        <v>67</v>
      </c>
      <c r="C7" s="205"/>
      <c r="D7" s="113" t="s">
        <v>68</v>
      </c>
      <c r="E7" s="113" t="s">
        <v>69</v>
      </c>
      <c r="F7" s="113" t="s">
        <v>70</v>
      </c>
      <c r="G7" s="114" t="s">
        <v>71</v>
      </c>
      <c r="H7" s="1"/>
      <c r="I7" s="30"/>
      <c r="J7" s="3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221" t="s">
        <v>103</v>
      </c>
      <c r="C8" s="222"/>
      <c r="D8" s="116"/>
      <c r="E8" s="116"/>
      <c r="F8" s="116"/>
      <c r="G8" s="117">
        <f t="shared" ref="G8:G10" si="0">SUM(D8:F8)</f>
        <v>0</v>
      </c>
      <c r="H8" s="118"/>
      <c r="I8" s="38"/>
      <c r="J8" s="30"/>
      <c r="K8" s="30"/>
      <c r="L8" s="3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15" t="s">
        <v>102</v>
      </c>
      <c r="C9" s="119"/>
      <c r="D9" s="116"/>
      <c r="E9" s="116"/>
      <c r="F9" s="116"/>
      <c r="G9" s="117">
        <f t="shared" si="0"/>
        <v>0</v>
      </c>
      <c r="H9" s="118"/>
      <c r="I9" s="38"/>
      <c r="J9" s="30"/>
      <c r="K9" s="30"/>
      <c r="L9" s="3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15" t="s">
        <v>72</v>
      </c>
      <c r="C10" s="119"/>
      <c r="D10" s="116">
        <f t="shared" ref="D10:F10" si="1">D9-D8</f>
        <v>0</v>
      </c>
      <c r="E10" s="116">
        <f t="shared" si="1"/>
        <v>0</v>
      </c>
      <c r="F10" s="116">
        <f t="shared" si="1"/>
        <v>0</v>
      </c>
      <c r="G10" s="117">
        <f t="shared" si="0"/>
        <v>0</v>
      </c>
      <c r="H10" s="118"/>
      <c r="I10" s="38"/>
      <c r="J10" s="30"/>
      <c r="K10" s="1"/>
      <c r="L10" s="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20"/>
      <c r="C11" s="120"/>
      <c r="D11" s="120"/>
      <c r="E11" s="121"/>
      <c r="F11" s="1"/>
      <c r="G11" s="1"/>
      <c r="H11" s="1"/>
      <c r="I11" s="3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4" t="s">
        <v>101</v>
      </c>
      <c r="C13" s="5"/>
      <c r="D13" s="5"/>
      <c r="E13" s="5"/>
      <c r="F13" s="1"/>
      <c r="G13" s="1"/>
      <c r="H13" s="1"/>
      <c r="I13" s="1"/>
      <c r="J13" s="3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211" t="s">
        <v>73</v>
      </c>
      <c r="C14" s="217" t="s">
        <v>74</v>
      </c>
      <c r="D14" s="219" t="s">
        <v>75</v>
      </c>
      <c r="E14" s="215" t="s">
        <v>76</v>
      </c>
      <c r="F14" s="216"/>
      <c r="G14" s="213" t="s">
        <v>77</v>
      </c>
      <c r="H14" s="1"/>
      <c r="I14" s="1"/>
      <c r="J14" s="3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212"/>
      <c r="C15" s="218"/>
      <c r="D15" s="220"/>
      <c r="E15" s="122" t="s">
        <v>78</v>
      </c>
      <c r="F15" s="123" t="s">
        <v>79</v>
      </c>
      <c r="G15" s="214"/>
      <c r="H15" s="1"/>
      <c r="I15" s="1"/>
      <c r="J15" s="12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25" t="s">
        <v>80</v>
      </c>
      <c r="C16" s="126">
        <f>D9</f>
        <v>0</v>
      </c>
      <c r="D16" s="127">
        <f>D8</f>
        <v>0</v>
      </c>
      <c r="E16" s="128"/>
      <c r="F16" s="38"/>
      <c r="G16" s="129">
        <f t="shared" ref="G16:G19" si="2">C16-D16</f>
        <v>0</v>
      </c>
      <c r="H16" s="30"/>
      <c r="I16" s="3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30" t="s">
        <v>58</v>
      </c>
      <c r="C17" s="131">
        <f>E9</f>
        <v>0</v>
      </c>
      <c r="D17" s="132">
        <f t="shared" ref="D17:D18" si="3">E8</f>
        <v>0</v>
      </c>
      <c r="E17" s="20"/>
      <c r="F17" s="133"/>
      <c r="G17" s="129">
        <f t="shared" si="2"/>
        <v>0</v>
      </c>
      <c r="H17" s="30"/>
      <c r="I17" s="30"/>
      <c r="J17" s="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34" t="s">
        <v>81</v>
      </c>
      <c r="C18" s="135">
        <f>F10</f>
        <v>0</v>
      </c>
      <c r="D18" s="132">
        <f t="shared" si="3"/>
        <v>0</v>
      </c>
      <c r="E18" s="136"/>
      <c r="F18" s="38"/>
      <c r="G18" s="129">
        <f t="shared" si="2"/>
        <v>0</v>
      </c>
      <c r="H18" s="30"/>
      <c r="I18" s="30"/>
      <c r="J18" s="3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37" t="s">
        <v>14</v>
      </c>
      <c r="C19" s="138">
        <f>C16+C17+C18</f>
        <v>0</v>
      </c>
      <c r="D19" s="139">
        <f>SUM(D16:D17)</f>
        <v>0</v>
      </c>
      <c r="E19" s="140">
        <f t="shared" ref="E19:F19" si="4">E16+E17+E18</f>
        <v>0</v>
      </c>
      <c r="F19" s="140">
        <f t="shared" si="4"/>
        <v>0</v>
      </c>
      <c r="G19" s="141">
        <f t="shared" si="2"/>
        <v>0</v>
      </c>
      <c r="H19" s="1"/>
      <c r="I19" s="30"/>
      <c r="J19" s="30"/>
      <c r="K19" s="3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30"/>
      <c r="D20" s="30"/>
      <c r="E20" s="30"/>
      <c r="F20" s="30"/>
      <c r="G20" s="30"/>
      <c r="H20" s="1"/>
      <c r="I20" s="30"/>
      <c r="J20" s="3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4" t="s">
        <v>82</v>
      </c>
      <c r="C21" s="5"/>
      <c r="D21" s="5"/>
      <c r="E21" s="5"/>
      <c r="F21" s="5"/>
      <c r="G21" s="1"/>
      <c r="H21" s="3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06" t="s">
        <v>83</v>
      </c>
      <c r="C22" s="208" t="s">
        <v>84</v>
      </c>
      <c r="D22" s="209"/>
      <c r="E22" s="208" t="s">
        <v>85</v>
      </c>
      <c r="F22" s="21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07"/>
      <c r="C23" s="122" t="s">
        <v>78</v>
      </c>
      <c r="D23" s="123" t="s">
        <v>79</v>
      </c>
      <c r="E23" s="122" t="s">
        <v>78</v>
      </c>
      <c r="F23" s="123" t="s">
        <v>79</v>
      </c>
      <c r="G23" s="1"/>
      <c r="H23" s="30"/>
      <c r="I23" s="38"/>
      <c r="J23" s="3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80</v>
      </c>
      <c r="B24" s="142">
        <f t="shared" ref="B24:B26" si="5">G16</f>
        <v>0</v>
      </c>
      <c r="C24" s="143"/>
      <c r="D24" s="143"/>
      <c r="E24" s="143"/>
      <c r="F24" s="129"/>
      <c r="G24" s="38"/>
      <c r="H24" s="38"/>
      <c r="I24" s="38"/>
      <c r="J24" s="3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1" t="s">
        <v>86</v>
      </c>
      <c r="B25" s="131">
        <f t="shared" si="5"/>
        <v>0</v>
      </c>
      <c r="C25" s="20"/>
      <c r="D25" s="20"/>
      <c r="E25" s="20"/>
      <c r="F25" s="144"/>
      <c r="G25" s="38"/>
      <c r="H25" s="38"/>
      <c r="I25" s="38"/>
      <c r="J25" s="38"/>
      <c r="K25" s="1"/>
      <c r="L25" s="3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1" t="s">
        <v>87</v>
      </c>
      <c r="B26" s="131">
        <f t="shared" si="5"/>
        <v>0</v>
      </c>
      <c r="C26" s="105"/>
      <c r="D26" s="105"/>
      <c r="E26" s="105"/>
      <c r="F26" s="106"/>
      <c r="G26" s="38"/>
      <c r="H26" s="38"/>
      <c r="I26" s="38"/>
      <c r="J26" s="1"/>
      <c r="K26" s="1"/>
      <c r="L26" s="3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45" t="s">
        <v>55</v>
      </c>
      <c r="B27" s="146">
        <f>B24+B25+B26</f>
        <v>0</v>
      </c>
      <c r="C27" s="147">
        <f t="shared" ref="C27:D27" si="6">SUM(C24:C25)</f>
        <v>0</v>
      </c>
      <c r="D27" s="148">
        <f t="shared" si="6"/>
        <v>0</v>
      </c>
      <c r="E27" s="148">
        <f>E25+E26</f>
        <v>0</v>
      </c>
      <c r="F27" s="148">
        <f>F24+F25+F26</f>
        <v>0</v>
      </c>
      <c r="G27" s="1"/>
      <c r="H27" s="38"/>
      <c r="I27" s="38"/>
      <c r="J27" s="14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>
      <c r="A28" s="1"/>
      <c r="B28" s="150" t="s">
        <v>88</v>
      </c>
      <c r="C28" s="151"/>
      <c r="D28" s="151"/>
      <c r="E28" s="151"/>
      <c r="F28" s="152"/>
      <c r="G28" s="38"/>
      <c r="H28" s="38"/>
      <c r="I28" s="3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38"/>
      <c r="D29" s="1"/>
      <c r="E29" s="1"/>
      <c r="F29" s="1"/>
      <c r="G29" s="1"/>
      <c r="H29" s="3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20" t="s">
        <v>90</v>
      </c>
      <c r="C30" s="153" t="s">
        <v>91</v>
      </c>
      <c r="D30" s="38"/>
      <c r="E30" s="38"/>
      <c r="F30" s="38"/>
      <c r="G30" s="38"/>
      <c r="H30" s="38"/>
      <c r="I30" s="38"/>
      <c r="J30" s="3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20" t="s">
        <v>92</v>
      </c>
      <c r="C31" s="153" t="s">
        <v>91</v>
      </c>
      <c r="D31" s="38"/>
      <c r="E31" s="38"/>
      <c r="F31" s="30"/>
      <c r="G31" s="38"/>
      <c r="H31" s="3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38"/>
      <c r="E32" s="1"/>
      <c r="F32" s="1"/>
      <c r="G32" s="1"/>
      <c r="H32" s="1"/>
      <c r="I32" s="3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38"/>
      <c r="D33" s="1"/>
      <c r="E33" s="1"/>
      <c r="F33" s="1"/>
      <c r="G33" s="1"/>
      <c r="H33" s="3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B4:G4"/>
    <mergeCell ref="B2:G2"/>
    <mergeCell ref="B7:C7"/>
    <mergeCell ref="B22:B23"/>
    <mergeCell ref="C22:D22"/>
    <mergeCell ref="E22:F22"/>
    <mergeCell ref="B14:B15"/>
    <mergeCell ref="G14:G15"/>
    <mergeCell ref="E14:F14"/>
    <mergeCell ref="C14:C15"/>
    <mergeCell ref="D14:D15"/>
    <mergeCell ref="B8:C8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Beneficiary Numbers</vt:lpstr>
      <vt:lpstr>Transfer Months &amp; Ration Calcu </vt:lpstr>
      <vt:lpstr>Transfer Schedule </vt:lpstr>
      <vt:lpstr>Transfer Months bar graph  </vt:lpstr>
      <vt:lpstr>Pipeline &amp; CF tonnages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FFP_Guest</dc:creator>
  <cp:lastModifiedBy>FFP_Guest</cp:lastModifiedBy>
  <dcterms:created xsi:type="dcterms:W3CDTF">2020-03-04T20:49:06Z</dcterms:created>
  <dcterms:modified xsi:type="dcterms:W3CDTF">2020-06-10T18:36:41Z</dcterms:modified>
</cp:coreProperties>
</file>